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Grunddaten" sheetId="1" r:id="rId1"/>
    <sheet name="Berge" sheetId="2" r:id="rId2"/>
    <sheet name="2m" sheetId="3" r:id="rId3"/>
    <sheet name="70cm" sheetId="4" r:id="rId4"/>
    <sheet name="23cm" sheetId="5" r:id="rId5"/>
    <sheet name="13cm" sheetId="6" r:id="rId6"/>
    <sheet name="3,4GHz" sheetId="7" r:id="rId7"/>
    <sheet name="5,6GHz" sheetId="8" r:id="rId8"/>
    <sheet name="10GHz" sheetId="9" r:id="rId9"/>
    <sheet name="24GHz" sheetId="10" r:id="rId10"/>
    <sheet name="47GHz" sheetId="11" r:id="rId11"/>
    <sheet name="76GHz" sheetId="12" r:id="rId12"/>
  </sheets>
  <definedNames>
    <definedName name="baken" localSheetId="8">'10GHz'!$A$4:$H$86</definedName>
    <definedName name="baken" localSheetId="5">'13cm'!$A$4:$H$76</definedName>
    <definedName name="baken" localSheetId="4">'23cm'!$A$4:$H$83</definedName>
    <definedName name="baken" localSheetId="9">'24GHz'!$A$4:$H$63</definedName>
    <definedName name="baken" localSheetId="2">'2m'!$A$4:$H$138</definedName>
    <definedName name="baken" localSheetId="6">'3,4GHz'!$A$4:$H$60</definedName>
    <definedName name="baken" localSheetId="10">'47GHz'!$A$4:$H$19</definedName>
    <definedName name="baken" localSheetId="7">'5,6GHz'!$A$4:$H$41</definedName>
    <definedName name="baken" localSheetId="3">'70cm'!$A$4:$H$146</definedName>
    <definedName name="baken" localSheetId="11">'76GHz'!$A$4:$H$11</definedName>
    <definedName name="baken" localSheetId="1">'Berge'!$A$4:$D$34</definedName>
    <definedName name="CRITERIA" localSheetId="2">'2m'!$A$3:$R$3</definedName>
  </definedNames>
  <calcPr fullCalcOnLoad="1"/>
</workbook>
</file>

<file path=xl/sharedStrings.xml><?xml version="1.0" encoding="utf-8"?>
<sst xmlns="http://schemas.openxmlformats.org/spreadsheetml/2006/main" count="2545" uniqueCount="1237">
  <si>
    <t>Winkel</t>
  </si>
  <si>
    <t>hilfswinkel</t>
  </si>
  <si>
    <t>Hilfsgröße</t>
  </si>
  <si>
    <t>Nördl.Breite</t>
  </si>
  <si>
    <t>Östl. Länge</t>
  </si>
  <si>
    <t>Loc. Formatiert</t>
  </si>
  <si>
    <t>OE3XAA</t>
  </si>
  <si>
    <t>JN88BA</t>
  </si>
  <si>
    <t>Hoher Lindkogel</t>
  </si>
  <si>
    <t>DB0SI</t>
  </si>
  <si>
    <t>JO53QP</t>
  </si>
  <si>
    <t>Schwerin</t>
  </si>
  <si>
    <t>DB0JW</t>
  </si>
  <si>
    <t>JO30DU</t>
  </si>
  <si>
    <t>Eschweiler</t>
  </si>
  <si>
    <t>DB0RTL</t>
  </si>
  <si>
    <t>DB0TAU</t>
  </si>
  <si>
    <t>JO40HG</t>
  </si>
  <si>
    <t>Friedrichsdorf</t>
  </si>
  <si>
    <t>DB0JT</t>
  </si>
  <si>
    <t>JN67JT</t>
  </si>
  <si>
    <t>Traunstein</t>
  </si>
  <si>
    <t>DB0LBV</t>
  </si>
  <si>
    <t>JO61EH</t>
  </si>
  <si>
    <t>Leipzig</t>
  </si>
  <si>
    <t>DL0UH</t>
  </si>
  <si>
    <t>JO41RD</t>
  </si>
  <si>
    <t>Melsungen</t>
  </si>
  <si>
    <t>DB0KI</t>
  </si>
  <si>
    <t>JO50WC</t>
  </si>
  <si>
    <t>Sparneck</t>
  </si>
  <si>
    <t>JN37OE</t>
  </si>
  <si>
    <t>DL0UB</t>
  </si>
  <si>
    <t>JO62LJ</t>
  </si>
  <si>
    <t>Phöben</t>
  </si>
  <si>
    <t>JO50AL</t>
  </si>
  <si>
    <t>Heidelstein/Rhön</t>
  </si>
  <si>
    <t>DF0ANN</t>
  </si>
  <si>
    <t>JN59PL</t>
  </si>
  <si>
    <t>Moritzberg</t>
  </si>
  <si>
    <t>JN47FI</t>
  </si>
  <si>
    <t>DB0SGA</t>
  </si>
  <si>
    <t>JN69KA</t>
  </si>
  <si>
    <t>Predigstuhl/St.Eng</t>
  </si>
  <si>
    <t>DB0ABG</t>
  </si>
  <si>
    <t>JN47AU</t>
  </si>
  <si>
    <t>Amberg</t>
  </si>
  <si>
    <t>DL0PR</t>
  </si>
  <si>
    <t>JO44JH</t>
  </si>
  <si>
    <t>DB0FAI</t>
  </si>
  <si>
    <t>JN58IC</t>
  </si>
  <si>
    <t>Langerringen</t>
  </si>
  <si>
    <t>ON4VHF</t>
  </si>
  <si>
    <t>JO20FP</t>
  </si>
  <si>
    <t>Louvain-La-Neuve</t>
  </si>
  <si>
    <t>OE3XMB</t>
  </si>
  <si>
    <t>JN77TX</t>
  </si>
  <si>
    <t>Muckenkogel</t>
  </si>
  <si>
    <t>DB0OB</t>
  </si>
  <si>
    <t>JN69EQ</t>
  </si>
  <si>
    <t>DB0ZW</t>
  </si>
  <si>
    <t>DB0RBG</t>
  </si>
  <si>
    <t>JO61JB</t>
  </si>
  <si>
    <t>HB9G/B1</t>
  </si>
  <si>
    <t>JN36BK</t>
  </si>
  <si>
    <t>Poele-Chaud</t>
  </si>
  <si>
    <t>DB0YI</t>
  </si>
  <si>
    <t>JO42XB</t>
  </si>
  <si>
    <t>Hildesheim/Hann.</t>
  </si>
  <si>
    <t>DB0INB</t>
  </si>
  <si>
    <t>JO50FU</t>
  </si>
  <si>
    <t>Inselsberg</t>
  </si>
  <si>
    <t>DB0AD</t>
  </si>
  <si>
    <t>JO40AQ</t>
  </si>
  <si>
    <t>Westerwald/Salzbur</t>
  </si>
  <si>
    <t>DB0JG</t>
  </si>
  <si>
    <t>JO31GT</t>
  </si>
  <si>
    <t>Hamminkel (Niederr</t>
  </si>
  <si>
    <t>DB0UBI</t>
  </si>
  <si>
    <t>JO42FA</t>
  </si>
  <si>
    <t>Spenge</t>
  </si>
  <si>
    <t>DB0LB</t>
  </si>
  <si>
    <t>JN48NV</t>
  </si>
  <si>
    <t>Ludwigsburg</t>
  </si>
  <si>
    <t>DB0OS</t>
  </si>
  <si>
    <t>JO40JC</t>
  </si>
  <si>
    <t>Ederkopf/Erndtebrü</t>
  </si>
  <si>
    <t>DB0IH</t>
  </si>
  <si>
    <t>JN39ML</t>
  </si>
  <si>
    <t>Tholey</t>
  </si>
  <si>
    <t>HB9F/B</t>
  </si>
  <si>
    <t>JN36XN</t>
  </si>
  <si>
    <t>Jungfraujoch</t>
  </si>
  <si>
    <t>DB0VC</t>
  </si>
  <si>
    <t>JO54IF</t>
  </si>
  <si>
    <t>Schönwalde</t>
  </si>
  <si>
    <t>DF0AAD</t>
  </si>
  <si>
    <t>Kiel</t>
  </si>
  <si>
    <t>ON4UHF</t>
  </si>
  <si>
    <t>JO20ET</t>
  </si>
  <si>
    <t>Brussel-Bruxelles</t>
  </si>
  <si>
    <t>DL0IGI</t>
  </si>
  <si>
    <t>JN67KQ</t>
  </si>
  <si>
    <t>Predigtstuhl</t>
  </si>
  <si>
    <t>JN48WQ</t>
  </si>
  <si>
    <t>Göppingen</t>
  </si>
  <si>
    <t>DB0HEG</t>
  </si>
  <si>
    <t>JN59GB</t>
  </si>
  <si>
    <t>Hesselberg</t>
  </si>
  <si>
    <t>DB0VI</t>
  </si>
  <si>
    <t>JN39NK</t>
  </si>
  <si>
    <t>Saarbrücken</t>
  </si>
  <si>
    <t>DB0OT</t>
  </si>
  <si>
    <t>JO32QR</t>
  </si>
  <si>
    <t>Meppen</t>
  </si>
  <si>
    <t>HB9G/B2</t>
  </si>
  <si>
    <t>JN36BE</t>
  </si>
  <si>
    <t>Onex</t>
  </si>
  <si>
    <t>DB0HF</t>
  </si>
  <si>
    <t>JO53BO</t>
  </si>
  <si>
    <t>Hamburg</t>
  </si>
  <si>
    <t>OE1XTB</t>
  </si>
  <si>
    <t>JN88EE</t>
  </si>
  <si>
    <t>Wien</t>
  </si>
  <si>
    <t>DB0AJ</t>
  </si>
  <si>
    <t>JN57VX</t>
  </si>
  <si>
    <t>Ismaning</t>
  </si>
  <si>
    <t>DB0ISM</t>
  </si>
  <si>
    <t>JN58UF</t>
  </si>
  <si>
    <t>DB0JH</t>
  </si>
  <si>
    <t>JO31JK</t>
  </si>
  <si>
    <t>Duisburg</t>
  </si>
  <si>
    <t>DB0JO</t>
  </si>
  <si>
    <t>JO31SK</t>
  </si>
  <si>
    <t>Dortmund/Schwerte</t>
  </si>
  <si>
    <t>DB0JK</t>
  </si>
  <si>
    <t>JO30LX</t>
  </si>
  <si>
    <t>Köln</t>
  </si>
  <si>
    <t>HB9WW</t>
  </si>
  <si>
    <t>JN37LA</t>
  </si>
  <si>
    <t>Chaumont</t>
  </si>
  <si>
    <t>DB0BB</t>
  </si>
  <si>
    <t>JO32WH</t>
  </si>
  <si>
    <t>Westernkappeln</t>
  </si>
  <si>
    <t>DB0IBB</t>
  </si>
  <si>
    <t>JO32VG</t>
  </si>
  <si>
    <t>DB0FRE</t>
  </si>
  <si>
    <t>JN37WX</t>
  </si>
  <si>
    <t>Freiburg</t>
  </si>
  <si>
    <t>ON5SHF</t>
  </si>
  <si>
    <t>JO10UN</t>
  </si>
  <si>
    <t>Ellignies St. Anne</t>
  </si>
  <si>
    <t>DB0INN</t>
  </si>
  <si>
    <t>JN68GI</t>
  </si>
  <si>
    <t>Niedertaufkirchen</t>
  </si>
  <si>
    <t>DB0TUD-0</t>
  </si>
  <si>
    <t>JO61UA</t>
  </si>
  <si>
    <t>Dresden</t>
  </si>
  <si>
    <t>OE3XEA</t>
  </si>
  <si>
    <t>JN78SB</t>
  </si>
  <si>
    <t>ON4RUG</t>
  </si>
  <si>
    <t>JO11UB</t>
  </si>
  <si>
    <t>Gent (R.U.G.)</t>
  </si>
  <si>
    <t>DB0AN</t>
  </si>
  <si>
    <t>JO31SX</t>
  </si>
  <si>
    <t>Münster</t>
  </si>
  <si>
    <t>DB0JR</t>
  </si>
  <si>
    <t>JN67CR</t>
  </si>
  <si>
    <t>Hochries</t>
  </si>
  <si>
    <t>DB0UX</t>
  </si>
  <si>
    <t>JN48FX</t>
  </si>
  <si>
    <t>Durlach</t>
  </si>
  <si>
    <t>DB0AAT</t>
  </si>
  <si>
    <t>Alztal</t>
  </si>
  <si>
    <t>HB9F/B2</t>
  </si>
  <si>
    <t>JN36RV</t>
  </si>
  <si>
    <t>Ulmizberg</t>
  </si>
  <si>
    <t>ON4AZA</t>
  </si>
  <si>
    <t>JO21EE</t>
  </si>
  <si>
    <t>Antwerpen</t>
  </si>
  <si>
    <t>DB0EE</t>
  </si>
  <si>
    <t>JO31CV</t>
  </si>
  <si>
    <t>Emmerich-Elten</t>
  </si>
  <si>
    <t>DB0AS</t>
  </si>
  <si>
    <t>DB0FB</t>
  </si>
  <si>
    <t>DB0WOS</t>
  </si>
  <si>
    <t>JN68ST</t>
  </si>
  <si>
    <t>Geyersberg/Freyung</t>
  </si>
  <si>
    <t>HB9BBD</t>
  </si>
  <si>
    <t>JN47GA</t>
  </si>
  <si>
    <t>DB0JX</t>
  </si>
  <si>
    <t>JO31FF</t>
  </si>
  <si>
    <t>Möchengladbach</t>
  </si>
  <si>
    <t>DB0FGB     1</t>
  </si>
  <si>
    <t>JO50WB</t>
  </si>
  <si>
    <t>Schneeberg</t>
  </si>
  <si>
    <t>DB0GW</t>
  </si>
  <si>
    <t>dl0ub</t>
  </si>
  <si>
    <t>DB0SHF</t>
  </si>
  <si>
    <t>JN48WP</t>
  </si>
  <si>
    <t>Geislingen</t>
  </si>
  <si>
    <t>DB0GKB</t>
  </si>
  <si>
    <t>JN48JC</t>
  </si>
  <si>
    <t>Primtal</t>
  </si>
  <si>
    <t>DB0GO</t>
  </si>
  <si>
    <t>JO41ED</t>
  </si>
  <si>
    <t>Schmallenberg</t>
  </si>
  <si>
    <t>DB0GQ</t>
  </si>
  <si>
    <t>JO40GP</t>
  </si>
  <si>
    <t>Dünsberg/Gießen</t>
  </si>
  <si>
    <t>DB0GB</t>
  </si>
  <si>
    <t>JO30OQ</t>
  </si>
  <si>
    <t>Königswinter</t>
  </si>
  <si>
    <t>DB0KP</t>
  </si>
  <si>
    <t>JN47TS</t>
  </si>
  <si>
    <t>Ravensburg</t>
  </si>
  <si>
    <t>DB0AJA</t>
  </si>
  <si>
    <t>JN59AS</t>
  </si>
  <si>
    <t>Würzburg-Gieshügel</t>
  </si>
  <si>
    <t>db0jl</t>
  </si>
  <si>
    <t>JO31MC</t>
  </si>
  <si>
    <t>Leichlingen</t>
  </si>
  <si>
    <t>DB0JL</t>
  </si>
  <si>
    <t>DB0EZ</t>
  </si>
  <si>
    <t>JO31BS</t>
  </si>
  <si>
    <t>Kleve</t>
  </si>
  <si>
    <t>db0kht</t>
  </si>
  <si>
    <t>JO40FE</t>
  </si>
  <si>
    <t>Königstein</t>
  </si>
  <si>
    <t>HB9G/B3</t>
  </si>
  <si>
    <t>La Barillette</t>
  </si>
  <si>
    <t>DB0ARB</t>
  </si>
  <si>
    <t>JN69NC</t>
  </si>
  <si>
    <t>Großer Arber</t>
  </si>
  <si>
    <t>OE1XVB</t>
  </si>
  <si>
    <t>JN88EF</t>
  </si>
  <si>
    <t>DB0CU</t>
  </si>
  <si>
    <t>JN48BI</t>
  </si>
  <si>
    <t>Haslach im Kinzig</t>
  </si>
  <si>
    <t>db0mfi</t>
  </si>
  <si>
    <t>JN58KR</t>
  </si>
  <si>
    <t>Donauwörth</t>
  </si>
  <si>
    <t>DB0JA</t>
  </si>
  <si>
    <t>JN58TE</t>
  </si>
  <si>
    <t>München</t>
  </si>
  <si>
    <t>db0szb</t>
  </si>
  <si>
    <t>JO60JM</t>
  </si>
  <si>
    <t>Schwarzenberg</t>
  </si>
  <si>
    <t>ON4TNR</t>
  </si>
  <si>
    <t>JO20KJ</t>
  </si>
  <si>
    <t>Namur</t>
  </si>
  <si>
    <t>OE8XXQ</t>
  </si>
  <si>
    <t>JN76UO</t>
  </si>
  <si>
    <t>Villach/Dobratsch</t>
  </si>
  <si>
    <t>DB0XL</t>
  </si>
  <si>
    <t>JO53IV</t>
  </si>
  <si>
    <t>Lübeck</t>
  </si>
  <si>
    <t>DB0GHZ</t>
  </si>
  <si>
    <t>JO43UP</t>
  </si>
  <si>
    <t>Holm</t>
  </si>
  <si>
    <t>db0max</t>
  </si>
  <si>
    <t>JN58SP</t>
  </si>
  <si>
    <t>Langenbruck</t>
  </si>
  <si>
    <t>db0vi</t>
  </si>
  <si>
    <t>DB0HRO</t>
  </si>
  <si>
    <t>JO64AC</t>
  </si>
  <si>
    <t>Rostock</t>
  </si>
  <si>
    <t>DB0GG</t>
  </si>
  <si>
    <t>JN48NS</t>
  </si>
  <si>
    <t>Gerlingen</t>
  </si>
  <si>
    <t>DL0WY</t>
  </si>
  <si>
    <t>JN67AQ</t>
  </si>
  <si>
    <t>Wendelstein/Bayris</t>
  </si>
  <si>
    <t>OE8XGQ</t>
  </si>
  <si>
    <t>JN66WQ</t>
  </si>
  <si>
    <t>Gerlitze</t>
  </si>
  <si>
    <t>DB0HW</t>
  </si>
  <si>
    <t>JO51GT</t>
  </si>
  <si>
    <t>Torfhaus/Harz</t>
  </si>
  <si>
    <t>OE5XBM</t>
  </si>
  <si>
    <t>JN78DK</t>
  </si>
  <si>
    <t>Hellmonsödt</t>
  </si>
  <si>
    <t>ON4AZB</t>
  </si>
  <si>
    <t>DB0KLX</t>
  </si>
  <si>
    <t>JN39VK</t>
  </si>
  <si>
    <t>Kaiserslautern</t>
  </si>
  <si>
    <t>DB0ECA</t>
  </si>
  <si>
    <t>JN57UU</t>
  </si>
  <si>
    <t>Holzkirchen</t>
  </si>
  <si>
    <t>DB0HEX</t>
  </si>
  <si>
    <t>JO51HT</t>
  </si>
  <si>
    <t>Brocken</t>
  </si>
  <si>
    <t>OE2XBO</t>
  </si>
  <si>
    <t>JN67MW</t>
  </si>
  <si>
    <t>Haunsberg</t>
  </si>
  <si>
    <t>DB0DON</t>
  </si>
  <si>
    <t>DB0FHR</t>
  </si>
  <si>
    <t>JN67BU</t>
  </si>
  <si>
    <t>Rosenheim</t>
  </si>
  <si>
    <t>DB0HO</t>
  </si>
  <si>
    <t>JN47QT</t>
  </si>
  <si>
    <t>Glashütten</t>
  </si>
  <si>
    <t>ON4LVN</t>
  </si>
  <si>
    <t>JO20IV</t>
  </si>
  <si>
    <t>Leuven (K.U.L.)</t>
  </si>
  <si>
    <t>ON4AZC</t>
  </si>
  <si>
    <t>ON4KUL</t>
  </si>
  <si>
    <t>CALL</t>
  </si>
  <si>
    <t>LOC</t>
  </si>
  <si>
    <t>QTH</t>
  </si>
  <si>
    <t>Eigener Standort:</t>
  </si>
  <si>
    <t>eigener Locator:</t>
  </si>
  <si>
    <t>Bakenblatt</t>
  </si>
  <si>
    <t>Autor:</t>
  </si>
  <si>
    <t>DJ5AM</t>
  </si>
  <si>
    <t>Steffen Braun</t>
  </si>
  <si>
    <t>eigener Standort:</t>
  </si>
  <si>
    <t>QRB</t>
  </si>
  <si>
    <t>QRG (kHz)</t>
  </si>
  <si>
    <t>EA8VHF</t>
  </si>
  <si>
    <t>IL28GC</t>
  </si>
  <si>
    <t>EI2WRB</t>
  </si>
  <si>
    <t>IO62IG</t>
  </si>
  <si>
    <t>EA1VHF</t>
  </si>
  <si>
    <t>F5XAR</t>
  </si>
  <si>
    <t>IN87KW</t>
  </si>
  <si>
    <t>IN88GS</t>
  </si>
  <si>
    <t>SK4MPI</t>
  </si>
  <si>
    <t>JP70NJ</t>
  </si>
  <si>
    <t>I1M</t>
  </si>
  <si>
    <t>JN33UT</t>
  </si>
  <si>
    <t>PI7CIS</t>
  </si>
  <si>
    <t>JO22DC</t>
  </si>
  <si>
    <t>OH9VHF</t>
  </si>
  <si>
    <t>KP36OI</t>
  </si>
  <si>
    <t>I2M</t>
  </si>
  <si>
    <t>JN55AD</t>
  </si>
  <si>
    <t>PI7FHY</t>
  </si>
  <si>
    <t>JO22WW</t>
  </si>
  <si>
    <t>F5XAM</t>
  </si>
  <si>
    <t>JO10EQ</t>
  </si>
  <si>
    <t>EA6VHF</t>
  </si>
  <si>
    <t>JM08PV</t>
  </si>
  <si>
    <t>OK0EJ</t>
  </si>
  <si>
    <t>JN99FN</t>
  </si>
  <si>
    <t>PI7PRO</t>
  </si>
  <si>
    <t>JO22NC</t>
  </si>
  <si>
    <t>IV3A</t>
  </si>
  <si>
    <t>JN65RW</t>
  </si>
  <si>
    <t>GB3VHF</t>
  </si>
  <si>
    <t>JO01DH</t>
  </si>
  <si>
    <t>SK2VHG</t>
  </si>
  <si>
    <t>LA1VHF</t>
  </si>
  <si>
    <t>JO59QC</t>
  </si>
  <si>
    <t>SK3VHF</t>
  </si>
  <si>
    <t>JP73HF</t>
  </si>
  <si>
    <t>LA4VHF</t>
  </si>
  <si>
    <t>JP20LG</t>
  </si>
  <si>
    <t>I4A</t>
  </si>
  <si>
    <t>JN54QK</t>
  </si>
  <si>
    <t>OH2VHF</t>
  </si>
  <si>
    <t>GB3LER</t>
  </si>
  <si>
    <t>IP90JD</t>
  </si>
  <si>
    <t>SK1VHF</t>
  </si>
  <si>
    <t>JO97CJ</t>
  </si>
  <si>
    <t>HB9HB</t>
  </si>
  <si>
    <t>I0A</t>
  </si>
  <si>
    <t>JN62IG</t>
  </si>
  <si>
    <t>JO62KK</t>
  </si>
  <si>
    <t>F5XAV</t>
  </si>
  <si>
    <t>LA7VHF</t>
  </si>
  <si>
    <t>OK0EC</t>
  </si>
  <si>
    <t>JO60CF</t>
  </si>
  <si>
    <t>GB3ANG</t>
  </si>
  <si>
    <t>IO86MN</t>
  </si>
  <si>
    <t>SK2VHF</t>
  </si>
  <si>
    <t>JP94TF</t>
  </si>
  <si>
    <t>F1XAT</t>
  </si>
  <si>
    <t>JN15AO</t>
  </si>
  <si>
    <t>I0G</t>
  </si>
  <si>
    <t>JN63IB</t>
  </si>
  <si>
    <t>LA5VHF</t>
  </si>
  <si>
    <t>JP77KI</t>
  </si>
  <si>
    <t>HG1BVA</t>
  </si>
  <si>
    <t>JN86CW</t>
  </si>
  <si>
    <t>SK7VHF</t>
  </si>
  <si>
    <t>JO65KJ</t>
  </si>
  <si>
    <t>LA2VHF</t>
  </si>
  <si>
    <t>JP53EG</t>
  </si>
  <si>
    <t>I7A</t>
  </si>
  <si>
    <t>JN81EC</t>
  </si>
  <si>
    <t>OZ4UHF</t>
  </si>
  <si>
    <t>JO75KC</t>
  </si>
  <si>
    <t>I8A</t>
  </si>
  <si>
    <t>JM78WD</t>
  </si>
  <si>
    <t>F1XAW</t>
  </si>
  <si>
    <t>JN26IX</t>
  </si>
  <si>
    <t>LA6VHF</t>
  </si>
  <si>
    <t>KP59AL</t>
  </si>
  <si>
    <t>GB3MCB</t>
  </si>
  <si>
    <t>IO70OJ</t>
  </si>
  <si>
    <t>IT9A</t>
  </si>
  <si>
    <t>JM67LX</t>
  </si>
  <si>
    <t>OZ7IGY</t>
  </si>
  <si>
    <t>IT9G</t>
  </si>
  <si>
    <t>JM68QE</t>
  </si>
  <si>
    <t>DL0SG</t>
  </si>
  <si>
    <t>LY2WN</t>
  </si>
  <si>
    <t>KO25GC</t>
  </si>
  <si>
    <t>YU1VHF</t>
  </si>
  <si>
    <t>KN04OO</t>
  </si>
  <si>
    <t>F5XAL</t>
  </si>
  <si>
    <t>JN12LL</t>
  </si>
  <si>
    <t>JN59WI</t>
  </si>
  <si>
    <t>S55ZRS</t>
  </si>
  <si>
    <t>JN76MC</t>
  </si>
  <si>
    <t>OM0MVA</t>
  </si>
  <si>
    <t>JN88NE</t>
  </si>
  <si>
    <t>LA3VHF</t>
  </si>
  <si>
    <t>JO38RA</t>
  </si>
  <si>
    <t>KO02OF</t>
  </si>
  <si>
    <t>LA8VHF</t>
  </si>
  <si>
    <t>GB3NGI</t>
  </si>
  <si>
    <t>IO65VB</t>
  </si>
  <si>
    <t>LA8UHF</t>
  </si>
  <si>
    <t>F5XBA</t>
  </si>
  <si>
    <t>JN18KF</t>
  </si>
  <si>
    <t>LA7UHF</t>
  </si>
  <si>
    <t>ES0UHF</t>
  </si>
  <si>
    <t>OH6UHF</t>
  </si>
  <si>
    <t>KP13GM</t>
  </si>
  <si>
    <t>LA9UHF</t>
  </si>
  <si>
    <t>JP40CM</t>
  </si>
  <si>
    <t>9A0BUH</t>
  </si>
  <si>
    <t>JN85JO</t>
  </si>
  <si>
    <t>I5B</t>
  </si>
  <si>
    <t>JN53KN</t>
  </si>
  <si>
    <t>OH2UHF</t>
  </si>
  <si>
    <t>SK3UHF</t>
  </si>
  <si>
    <t>JP92FW</t>
  </si>
  <si>
    <t>LA1UHF</t>
  </si>
  <si>
    <t>JO59MS</t>
  </si>
  <si>
    <t>F5XAG</t>
  </si>
  <si>
    <t>IN93WC</t>
  </si>
  <si>
    <t>LA6UHF</t>
  </si>
  <si>
    <t>IO62IJ</t>
  </si>
  <si>
    <t>LA2UHF</t>
  </si>
  <si>
    <t>PI7HVN</t>
  </si>
  <si>
    <t>OH7UHF</t>
  </si>
  <si>
    <t>KP32TW</t>
  </si>
  <si>
    <t>SK2UHF</t>
  </si>
  <si>
    <t>JP94WG</t>
  </si>
  <si>
    <t>LA3UHF</t>
  </si>
  <si>
    <t>OK0EP</t>
  </si>
  <si>
    <t>JO80OC</t>
  </si>
  <si>
    <t>IP62OA</t>
  </si>
  <si>
    <t>F5XAZ</t>
  </si>
  <si>
    <t>JN06KN</t>
  </si>
  <si>
    <t>GB3SUT</t>
  </si>
  <si>
    <t>IO92CO</t>
  </si>
  <si>
    <t>OM0MUA</t>
  </si>
  <si>
    <t>DB0AE</t>
  </si>
  <si>
    <t>JO43GN</t>
  </si>
  <si>
    <t>LA4UHF</t>
  </si>
  <si>
    <t>JO29PJ</t>
  </si>
  <si>
    <t>PI7YSS</t>
  </si>
  <si>
    <t>JO32CD</t>
  </si>
  <si>
    <t>PI7QHN</t>
  </si>
  <si>
    <t>JO22KH</t>
  </si>
  <si>
    <t>SK4UHF</t>
  </si>
  <si>
    <t>JO79LK</t>
  </si>
  <si>
    <t>EA8UHF</t>
  </si>
  <si>
    <t>GB3MLY</t>
  </si>
  <si>
    <t>IO93EQ</t>
  </si>
  <si>
    <t>EA6UHF</t>
  </si>
  <si>
    <t>FX3UHB</t>
  </si>
  <si>
    <t>IN78VC</t>
  </si>
  <si>
    <t>SK7UHF</t>
  </si>
  <si>
    <t>JO77BQ</t>
  </si>
  <si>
    <t>SK6UHF</t>
  </si>
  <si>
    <t>JO67EH</t>
  </si>
  <si>
    <t>HG7BUA</t>
  </si>
  <si>
    <t>JN97KR</t>
  </si>
  <si>
    <t>OK0EA</t>
  </si>
  <si>
    <t>JO70UP</t>
  </si>
  <si>
    <t>GB3BSL</t>
  </si>
  <si>
    <t>IO81QJ</t>
  </si>
  <si>
    <t>SK7MHH</t>
  </si>
  <si>
    <t>JO86GP</t>
  </si>
  <si>
    <t>HG3BUA</t>
  </si>
  <si>
    <t>JN96CC</t>
  </si>
  <si>
    <t>OH9UHF</t>
  </si>
  <si>
    <t>HG6BUA</t>
  </si>
  <si>
    <t>KN07AU</t>
  </si>
  <si>
    <t>SK1UHF</t>
  </si>
  <si>
    <t>OZ1UHF</t>
  </si>
  <si>
    <t>JO57FJ</t>
  </si>
  <si>
    <t>OK0EB</t>
  </si>
  <si>
    <t>JN78DU</t>
  </si>
  <si>
    <t>JN68EQ</t>
  </si>
  <si>
    <t>HG1BUA</t>
  </si>
  <si>
    <t>OZ2ALS</t>
  </si>
  <si>
    <t>JO45UB</t>
  </si>
  <si>
    <t>SR5UHF</t>
  </si>
  <si>
    <t>DB0FGB</t>
  </si>
  <si>
    <t>DB0TUD</t>
  </si>
  <si>
    <t>JO31SL</t>
  </si>
  <si>
    <t>DB0KHT</t>
  </si>
  <si>
    <t>DB0NCO</t>
  </si>
  <si>
    <t>JN59MI</t>
  </si>
  <si>
    <t>DB0RG</t>
  </si>
  <si>
    <t>JO51GO</t>
  </si>
  <si>
    <t>DB0MFI</t>
  </si>
  <si>
    <t>DB0KNL</t>
  </si>
  <si>
    <t>JO40RW</t>
  </si>
  <si>
    <t>UZ3MWQ</t>
  </si>
  <si>
    <t>KO87aa</t>
  </si>
  <si>
    <t>EW6DS</t>
  </si>
  <si>
    <t>KO45aa</t>
  </si>
  <si>
    <t>UA4WX</t>
  </si>
  <si>
    <t>?</t>
  </si>
  <si>
    <t>LO49aa</t>
  </si>
  <si>
    <t>W1RJA</t>
  </si>
  <si>
    <t>FN41CJ</t>
  </si>
  <si>
    <t>Transatlantik Bake</t>
  </si>
  <si>
    <t>RN6MT</t>
  </si>
  <si>
    <t>KN97LN</t>
  </si>
  <si>
    <t>UR4YWW</t>
  </si>
  <si>
    <t>KN28WG</t>
  </si>
  <si>
    <t>VO1ZA</t>
  </si>
  <si>
    <t>GN37JS</t>
  </si>
  <si>
    <t>IO70IA</t>
  </si>
  <si>
    <t>OY6BEC</t>
  </si>
  <si>
    <t>UA3IFI</t>
  </si>
  <si>
    <t>KO76WT</t>
  </si>
  <si>
    <t>FX3THF</t>
  </si>
  <si>
    <t>IK1LBW</t>
  </si>
  <si>
    <t>JN44VF</t>
  </si>
  <si>
    <t>IN3A</t>
  </si>
  <si>
    <t>JN56NB</t>
  </si>
  <si>
    <t>9A0BVH</t>
  </si>
  <si>
    <t>9H1A</t>
  </si>
  <si>
    <t>JM75FV</t>
  </si>
  <si>
    <t>LX0VHF</t>
  </si>
  <si>
    <t>JN39CP</t>
  </si>
  <si>
    <t>OK0EO</t>
  </si>
  <si>
    <t>JN89QQ</t>
  </si>
  <si>
    <t>Olomouc läuft?</t>
  </si>
  <si>
    <t>I5A</t>
  </si>
  <si>
    <t>JN53GW</t>
  </si>
  <si>
    <t>Budejovice</t>
  </si>
  <si>
    <t>Foligno</t>
  </si>
  <si>
    <t>IW0UMP</t>
  </si>
  <si>
    <t>JN40QW</t>
  </si>
  <si>
    <t>OH5ADB</t>
  </si>
  <si>
    <t>KP30NN</t>
  </si>
  <si>
    <t>Auersberg/Wildenthal</t>
  </si>
  <si>
    <t>JO60HL</t>
  </si>
  <si>
    <t>Babisnauer Pappel/Possendorf</t>
  </si>
  <si>
    <t>JO60UX</t>
  </si>
  <si>
    <t>Bärenstein/Bärenstein</t>
  </si>
  <si>
    <t>JO60MM</t>
  </si>
  <si>
    <t>Bieleboh/Cunewalde</t>
  </si>
  <si>
    <t>JO71GB</t>
  </si>
  <si>
    <t>Borsberg/Pillnitz</t>
  </si>
  <si>
    <t>JO61WA</t>
  </si>
  <si>
    <t>Brand/Hohnstein</t>
  </si>
  <si>
    <t>JO70BW</t>
  </si>
  <si>
    <t>Breiteberg/Bertsdorf</t>
  </si>
  <si>
    <t>JO70IV</t>
  </si>
  <si>
    <t>Breiter Stein/Porschendorf</t>
  </si>
  <si>
    <t>JO71AA</t>
  </si>
  <si>
    <t>Burgberg/Lichtenberg</t>
  </si>
  <si>
    <t>JO60RT</t>
  </si>
  <si>
    <t>Burg Frauenstein/Frauenstein</t>
  </si>
  <si>
    <t>JO60ST</t>
  </si>
  <si>
    <t>Burg Stolpen/Stolpen</t>
  </si>
  <si>
    <t>JO71BB</t>
  </si>
  <si>
    <t>Butterberg/Burkau</t>
  </si>
  <si>
    <t>JO71CD</t>
  </si>
  <si>
    <t>Collm/Oschatz</t>
  </si>
  <si>
    <t>JO61MH</t>
  </si>
  <si>
    <t>Cottaer Spitzberg/Cotta</t>
  </si>
  <si>
    <t>JO60XV</t>
  </si>
  <si>
    <t>Czorneboh/Cunewalde</t>
  </si>
  <si>
    <t>JO71GD</t>
  </si>
  <si>
    <t>Deditzhöhe/Grimma</t>
  </si>
  <si>
    <t>JO61JF</t>
  </si>
  <si>
    <t>Drachenkopf/Holzhau</t>
  </si>
  <si>
    <t>JO60SR</t>
  </si>
  <si>
    <t>Festung Königstein</t>
  </si>
  <si>
    <t>JO70AW</t>
  </si>
  <si>
    <t>Fichtelberg/Oberwiesental</t>
  </si>
  <si>
    <t>JO60LK</t>
  </si>
  <si>
    <t>Fichteturm/Dresden-Süd</t>
  </si>
  <si>
    <t>Finckenfang/Maxen</t>
  </si>
  <si>
    <t>JO60VW</t>
  </si>
  <si>
    <t>Geisingberg/Altenberg</t>
  </si>
  <si>
    <t>JO60VS</t>
  </si>
  <si>
    <t>Gohrisch/Gohrisch</t>
  </si>
  <si>
    <t>JO70BV</t>
  </si>
  <si>
    <t>Greifensteine/Geyer</t>
  </si>
  <si>
    <t>JO60LM</t>
  </si>
  <si>
    <t>Großer Picho/Tautewalde</t>
  </si>
  <si>
    <t>JO71EC</t>
  </si>
  <si>
    <t>Großer Teichstein/Zeughaus</t>
  </si>
  <si>
    <t>JO70EW</t>
  </si>
  <si>
    <t>Großer Winterberg/Schmilka</t>
  </si>
  <si>
    <t>JO70DV</t>
  </si>
  <si>
    <t>Großer Zschirnstein/Kleingießhübel</t>
  </si>
  <si>
    <t>JO70CU</t>
  </si>
  <si>
    <t>Halde Trages/Espenhain</t>
  </si>
  <si>
    <t>JO61GE</t>
  </si>
  <si>
    <t>Heinrichseck/Tharandt</t>
  </si>
  <si>
    <t>JO60SX</t>
  </si>
  <si>
    <t>Helleberg/Raabstein/Gottleuba</t>
  </si>
  <si>
    <t>JO60WT</t>
  </si>
  <si>
    <t>Hemmschuh/Neurehefeld</t>
  </si>
  <si>
    <t>JO60UR</t>
  </si>
  <si>
    <t>Hinteres Raubschloß/Schmilka</t>
  </si>
  <si>
    <t>Hirtstein/Satzung</t>
  </si>
  <si>
    <t>JO60NM</t>
  </si>
  <si>
    <t>Hochstein/Königshain</t>
  </si>
  <si>
    <t>JO71KE</t>
  </si>
  <si>
    <t>Hochwald/Hain</t>
  </si>
  <si>
    <t>JO70JT</t>
  </si>
  <si>
    <t>Hohe Liebe/Bad Schandau</t>
  </si>
  <si>
    <t>JO70CW</t>
  </si>
  <si>
    <t>Hutberg/Kamenz</t>
  </si>
  <si>
    <t>JO71AG</t>
  </si>
  <si>
    <t>Jonsberg/Jonsdorf</t>
  </si>
  <si>
    <t>JO70IU</t>
  </si>
  <si>
    <t>Kahleberg/Altenberg</t>
  </si>
  <si>
    <t>JO60US</t>
  </si>
  <si>
    <t>Kaiserkrone/Schöna</t>
  </si>
  <si>
    <t>JO70CV</t>
  </si>
  <si>
    <t>Katzstein/Cunnersdorf</t>
  </si>
  <si>
    <t>JO70BU</t>
  </si>
  <si>
    <t>Keulenberg/Oberlichtenau</t>
  </si>
  <si>
    <t>JO61XF</t>
  </si>
  <si>
    <t>Kleiner Bärenstein/Thürmsdorf</t>
  </si>
  <si>
    <t>Kohlkaukuppe/Geising</t>
  </si>
  <si>
    <t>JO60VR</t>
  </si>
  <si>
    <t>Kottmar/Eibau</t>
  </si>
  <si>
    <t>JO71HA</t>
  </si>
  <si>
    <t>Kupferberg/Großenhain</t>
  </si>
  <si>
    <t>JO61SG</t>
  </si>
  <si>
    <t>Labyrinth/Bielatal</t>
  </si>
  <si>
    <t>JO70AV</t>
  </si>
  <si>
    <t>Landberg/Tharandter Wald</t>
  </si>
  <si>
    <t>JO60RX</t>
  </si>
  <si>
    <t>Landeskrone/Görlitz</t>
  </si>
  <si>
    <t>JO71LD</t>
  </si>
  <si>
    <t>Lausche/Waltersdorf</t>
  </si>
  <si>
    <t>JO70HU</t>
  </si>
  <si>
    <t>Lerchenberg/Possendorf</t>
  </si>
  <si>
    <t>JO60UW</t>
  </si>
  <si>
    <t>Lilienstein/Königstein</t>
  </si>
  <si>
    <t>Löbauer Berg/Löbau</t>
  </si>
  <si>
    <t>JO71IC</t>
  </si>
  <si>
    <t>Löbenberg/Hohburg</t>
  </si>
  <si>
    <t>JO61JJ</t>
  </si>
  <si>
    <t>Luchberg/Luchau</t>
  </si>
  <si>
    <t>JO60VU</t>
  </si>
  <si>
    <t>Lugstein/Zinnwald</t>
  </si>
  <si>
    <t>Mönchswalder Berg/Wilthen</t>
  </si>
  <si>
    <t>JO71FB</t>
  </si>
  <si>
    <t>Monumentberg/Groß Radisch</t>
  </si>
  <si>
    <t>JO71IG</t>
  </si>
  <si>
    <t>Napoleonstein/Weißig</t>
  </si>
  <si>
    <t>JO61WB</t>
  </si>
  <si>
    <t>Neuer Wildenstein/Kuhstall</t>
  </si>
  <si>
    <t>Oelsener Höhe/Oelsen</t>
  </si>
  <si>
    <t>JO60XT</t>
  </si>
  <si>
    <t>Panoramahöhe/Berggießhübel</t>
  </si>
  <si>
    <t>JO60XU</t>
  </si>
  <si>
    <t>Papststein/Gohrich</t>
  </si>
  <si>
    <t>Pfaffenstein/Pfaffendorf</t>
  </si>
  <si>
    <t>Rauensteine/Rathen</t>
  </si>
  <si>
    <t>Rochlitzer Berg/Rochlitz</t>
  </si>
  <si>
    <t>JO61JA</t>
  </si>
  <si>
    <t>Rotstein/Sohland</t>
  </si>
  <si>
    <t>JO71JC</t>
  </si>
  <si>
    <t>Saydaer Höhe/Sayda</t>
  </si>
  <si>
    <t>JO60QR</t>
  </si>
  <si>
    <t>Schanzberg/Hohnstein</t>
  </si>
  <si>
    <t>JO70BX</t>
  </si>
  <si>
    <t>Scharspitze/Altenberg</t>
  </si>
  <si>
    <t>Scheibenberg/Annaberg</t>
  </si>
  <si>
    <t>JO60KM</t>
  </si>
  <si>
    <t>Schellenberg/Augustusburg</t>
  </si>
  <si>
    <t>JO60NT</t>
  </si>
  <si>
    <t>Schildberg/Schildau</t>
  </si>
  <si>
    <t>JO61KK</t>
  </si>
  <si>
    <t>Schlechteberg/Ebersbach</t>
  </si>
  <si>
    <t>JO70HX</t>
  </si>
  <si>
    <t>Schöne Höhe/Porschendorf</t>
  </si>
  <si>
    <t>JO61XA</t>
  </si>
  <si>
    <t>Schrammsteinaussicht</t>
  </si>
  <si>
    <t>Schwartenberg/Sayda</t>
  </si>
  <si>
    <t>JO60RP</t>
  </si>
  <si>
    <t>Schwedenstein/Steina</t>
  </si>
  <si>
    <t>JO71AE</t>
  </si>
  <si>
    <t>Spaargebirge/Meißen</t>
  </si>
  <si>
    <t>JO61SD</t>
  </si>
  <si>
    <t>Spitzberg/Oberoderwitz</t>
  </si>
  <si>
    <t>JO70IX</t>
  </si>
  <si>
    <t>Stephanshöhe/Schellerhau</t>
  </si>
  <si>
    <t>Sybillenstein/Kindisch</t>
  </si>
  <si>
    <t>JO71BE</t>
  </si>
  <si>
    <t>Tellkoppe/Kipsdorf</t>
  </si>
  <si>
    <t>JO60UT</t>
  </si>
  <si>
    <t>Töpfer/Oybin</t>
  </si>
  <si>
    <t>JO70JU</t>
  </si>
  <si>
    <t>Triebenberg/Schönfeld</t>
  </si>
  <si>
    <t>Unger/Neustadt</t>
  </si>
  <si>
    <t>JO70CX</t>
  </si>
  <si>
    <t>Valtenberg/Neukirch</t>
  </si>
  <si>
    <t>JO71DB</t>
  </si>
  <si>
    <t>Wachberg/Saupsdorf</t>
  </si>
  <si>
    <t>JO70DW</t>
  </si>
  <si>
    <t>Weifberg/Hinterhermsdorf</t>
  </si>
  <si>
    <t>JO70EN</t>
  </si>
  <si>
    <t>Wilisch/Kreischa</t>
  </si>
  <si>
    <t>Windberg/Freital</t>
  </si>
  <si>
    <t>JO60TX</t>
  </si>
  <si>
    <t>Windmühlen-Dürrenberg/Liebschütz</t>
  </si>
  <si>
    <t>JO61NI</t>
  </si>
  <si>
    <t>Zeisigstein/Hellendorf</t>
  </si>
  <si>
    <t>JO70AT</t>
  </si>
  <si>
    <t>Zirkelstein/Schöna</t>
  </si>
  <si>
    <t>Höhe</t>
  </si>
  <si>
    <t>Ant</t>
  </si>
  <si>
    <t>QTF</t>
  </si>
  <si>
    <t>ÜNN</t>
  </si>
  <si>
    <t>OMNI</t>
  </si>
  <si>
    <t>Watt</t>
  </si>
  <si>
    <t>Big Wheel</t>
  </si>
  <si>
    <t>7el Yagi</t>
  </si>
  <si>
    <t>15 ERP</t>
  </si>
  <si>
    <t>50 ERP</t>
  </si>
  <si>
    <t>12 ERP</t>
  </si>
  <si>
    <t>4*4 Yagi</t>
  </si>
  <si>
    <t>30 ERP</t>
  </si>
  <si>
    <t>N</t>
  </si>
  <si>
    <t>2 Dipole</t>
  </si>
  <si>
    <t>1 ERP</t>
  </si>
  <si>
    <t>letzte Änderung:</t>
  </si>
  <si>
    <t>Vorschläge an:</t>
  </si>
  <si>
    <t>dj5am@darc.de</t>
  </si>
  <si>
    <t>2,5 ERP</t>
  </si>
  <si>
    <t>Dipol</t>
  </si>
  <si>
    <t>10 W</t>
  </si>
  <si>
    <t>Malteser</t>
  </si>
  <si>
    <t>DB0RHN</t>
  </si>
  <si>
    <t>1W</t>
  </si>
  <si>
    <t>NS</t>
  </si>
  <si>
    <t>0,3 W</t>
  </si>
  <si>
    <t>0,4 W</t>
  </si>
  <si>
    <t>V-Dipol</t>
  </si>
  <si>
    <t>DB0SG</t>
  </si>
  <si>
    <t>5 W</t>
  </si>
  <si>
    <t>4 W</t>
  </si>
  <si>
    <t>1000ERP</t>
  </si>
  <si>
    <t>Amberg ; QRV ????</t>
  </si>
  <si>
    <t>0,5W</t>
  </si>
  <si>
    <t>4*Schlitz</t>
  </si>
  <si>
    <t>DB0RIG</t>
  </si>
  <si>
    <t>4fach Kast</t>
  </si>
  <si>
    <t>Schlitz</t>
  </si>
  <si>
    <t>0,2 ERP</t>
  </si>
  <si>
    <t>0,3W</t>
  </si>
  <si>
    <t>12el</t>
  </si>
  <si>
    <t>80 ERP</t>
  </si>
  <si>
    <t>2W</t>
  </si>
  <si>
    <t>QRV ??</t>
  </si>
  <si>
    <t>Duisburg QRV ???</t>
  </si>
  <si>
    <t>Phöben&lt;= QTH ??</t>
  </si>
  <si>
    <t>10W</t>
  </si>
  <si>
    <t>350ERP</t>
  </si>
  <si>
    <t>4*15Yagi</t>
  </si>
  <si>
    <t>W</t>
  </si>
  <si>
    <t>40 ERP</t>
  </si>
  <si>
    <t>4*8el Yagi</t>
  </si>
  <si>
    <t>170ERP</t>
  </si>
  <si>
    <t>10ERP</t>
  </si>
  <si>
    <t>1,25ERP</t>
  </si>
  <si>
    <t>Quad</t>
  </si>
  <si>
    <t>Hochries; QRV ???</t>
  </si>
  <si>
    <t>Inselsberg, QRV ???</t>
  </si>
  <si>
    <t>Horn</t>
  </si>
  <si>
    <t>NO</t>
  </si>
  <si>
    <t>12ERP</t>
  </si>
  <si>
    <t>2*Big Wheel</t>
  </si>
  <si>
    <t>JN67HT</t>
  </si>
  <si>
    <t>Vertikal</t>
  </si>
  <si>
    <t>JO42XC</t>
  </si>
  <si>
    <t>3W</t>
  </si>
  <si>
    <t>8 ERP</t>
  </si>
  <si>
    <t>JO40CW</t>
  </si>
  <si>
    <t>6 el Arrey</t>
  </si>
  <si>
    <t>DB0HG</t>
  </si>
  <si>
    <t>10 ERP</t>
  </si>
  <si>
    <t>DB0WTT</t>
  </si>
  <si>
    <t>JO40LG</t>
  </si>
  <si>
    <t>1 W</t>
  </si>
  <si>
    <t>0,5 W</t>
  </si>
  <si>
    <t>4* DQ</t>
  </si>
  <si>
    <t>5W</t>
  </si>
  <si>
    <t>DB0JU</t>
  </si>
  <si>
    <t>2,4W</t>
  </si>
  <si>
    <t>Helical</t>
  </si>
  <si>
    <t>Dipolfeld</t>
  </si>
  <si>
    <t>10grd</t>
  </si>
  <si>
    <t>Feldberg/Schwarzw. QRV?</t>
  </si>
  <si>
    <t>5 ERP</t>
  </si>
  <si>
    <t>70 ERP</t>
  </si>
  <si>
    <t>4*12 Yagi</t>
  </si>
  <si>
    <t>QRV??</t>
  </si>
  <si>
    <t>QTH ? QRV??</t>
  </si>
  <si>
    <t>Amberg QRV?</t>
  </si>
  <si>
    <t>JO42GE</t>
  </si>
  <si>
    <t>Clover Leaf</t>
  </si>
  <si>
    <t>50W</t>
  </si>
  <si>
    <t>2*11el Yagi</t>
  </si>
  <si>
    <t>45grd</t>
  </si>
  <si>
    <t>12W</t>
  </si>
  <si>
    <t>8el. Coll</t>
  </si>
  <si>
    <t>4xDQ</t>
  </si>
  <si>
    <t>Dipole</t>
  </si>
  <si>
    <t>Slot</t>
  </si>
  <si>
    <t>Ederkopf/Erndtebrü ??</t>
  </si>
  <si>
    <t>8W</t>
  </si>
  <si>
    <t>0/180grd</t>
  </si>
  <si>
    <t>0,2W</t>
  </si>
  <si>
    <t>JN48AV</t>
  </si>
  <si>
    <t>Corner Dipol</t>
  </si>
  <si>
    <t>4*11El Yagi</t>
  </si>
  <si>
    <t>JN459WI</t>
  </si>
  <si>
    <t>0.01ERP</t>
  </si>
  <si>
    <t>Schneeberg (QRT???)</t>
  </si>
  <si>
    <t>0,2ERP</t>
  </si>
  <si>
    <t>0,015ERP</t>
  </si>
  <si>
    <t>O-N-W</t>
  </si>
  <si>
    <t>2*H-Horn</t>
  </si>
  <si>
    <t>0,3ERP</t>
  </si>
  <si>
    <t>0,1 W</t>
  </si>
  <si>
    <t>IO90IO</t>
  </si>
  <si>
    <t>JO20KV</t>
  </si>
  <si>
    <t>10dBi</t>
  </si>
  <si>
    <t>Omni</t>
  </si>
  <si>
    <t>S55ZNG</t>
  </si>
  <si>
    <t>JN65UU</t>
  </si>
  <si>
    <t>QRT</t>
  </si>
  <si>
    <t>UT5EC</t>
  </si>
  <si>
    <t>KN78MM</t>
  </si>
  <si>
    <t>UT5G</t>
  </si>
  <si>
    <t>KN66LS</t>
  </si>
  <si>
    <t>N/S</t>
  </si>
  <si>
    <t>UT3BW</t>
  </si>
  <si>
    <t>KN29UA</t>
  </si>
  <si>
    <t>11 Elemente</t>
  </si>
  <si>
    <t>4 x 3 el Yagi</t>
  </si>
  <si>
    <t>0/225</t>
  </si>
  <si>
    <t>UU9JJ</t>
  </si>
  <si>
    <t>KN64RO</t>
  </si>
  <si>
    <t>50e</t>
  </si>
  <si>
    <t>5 el Yagi</t>
  </si>
  <si>
    <t>F1ZNI</t>
  </si>
  <si>
    <t>JN23MM</t>
  </si>
  <si>
    <t>3 dB Gain</t>
  </si>
  <si>
    <t>QRV?</t>
  </si>
  <si>
    <t>HG8BUA</t>
  </si>
  <si>
    <t>KN06PW</t>
  </si>
  <si>
    <t>SW</t>
  </si>
  <si>
    <t>Ringdipol</t>
  </si>
  <si>
    <t>Halo</t>
  </si>
  <si>
    <t>F5ZPH</t>
  </si>
  <si>
    <t>Weiden (temp QRT)</t>
  </si>
  <si>
    <t>QRT?</t>
  </si>
  <si>
    <t>F1ZQT</t>
  </si>
  <si>
    <t>IN95OX</t>
  </si>
  <si>
    <t>Horizontal</t>
  </si>
  <si>
    <t>temp. QRT</t>
  </si>
  <si>
    <t>DB0MMO</t>
  </si>
  <si>
    <t>JN49RV</t>
  </si>
  <si>
    <t>maximale Entfernung:</t>
  </si>
  <si>
    <t>VP9DUB</t>
  </si>
  <si>
    <t>FM72OH</t>
  </si>
  <si>
    <t>transatlantic beacon</t>
  </si>
  <si>
    <t>5T5SN</t>
  </si>
  <si>
    <t>IK28AC</t>
  </si>
  <si>
    <t>500</t>
  </si>
  <si>
    <t>7-ele-yagi</t>
  </si>
  <si>
    <t>10</t>
  </si>
  <si>
    <t>CT1DHM 07.08.2005</t>
  </si>
  <si>
    <t>4 x yagi</t>
  </si>
  <si>
    <t>omni</t>
  </si>
  <si>
    <t>RX3QFM 31.05.2005</t>
  </si>
  <si>
    <t>RX3QFM 1.06.2005</t>
  </si>
  <si>
    <t>unstable frequency</t>
  </si>
  <si>
    <t>4</t>
  </si>
  <si>
    <t>Turnstile</t>
  </si>
  <si>
    <t>RA3IM</t>
  </si>
  <si>
    <t>KO56UM</t>
  </si>
  <si>
    <t>9</t>
  </si>
  <si>
    <t>Discone</t>
  </si>
  <si>
    <t>reported 13.05.2004</t>
  </si>
  <si>
    <t>UR0DMA</t>
  </si>
  <si>
    <t>KN18LM</t>
  </si>
  <si>
    <t>2500</t>
  </si>
  <si>
    <t>11-ele-yagi</t>
  </si>
  <si>
    <t>Europe</t>
  </si>
  <si>
    <t>50</t>
  </si>
  <si>
    <t>2 x 4-ele yagi</t>
  </si>
  <si>
    <t>315/45</t>
  </si>
  <si>
    <t>200</t>
  </si>
  <si>
    <t>5-ele yagi</t>
  </si>
  <si>
    <t>95</t>
  </si>
  <si>
    <t>reported 16.06.2004</t>
  </si>
  <si>
    <t>IN53RE</t>
  </si>
  <si>
    <t>25</t>
  </si>
  <si>
    <t>reported 07.08.2004</t>
  </si>
  <si>
    <t>CT1ART</t>
  </si>
  <si>
    <t>IM67AH</t>
  </si>
  <si>
    <t>EA7AH 30.05.2005</t>
  </si>
  <si>
    <t>9 El. Y</t>
  </si>
  <si>
    <t>GB3SSS</t>
  </si>
  <si>
    <t>1000</t>
  </si>
  <si>
    <t>2 x 8 El. Y</t>
  </si>
  <si>
    <t>284</t>
  </si>
  <si>
    <t>OZ1FOX</t>
  </si>
  <si>
    <t>JO55IL</t>
  </si>
  <si>
    <t>0,25</t>
  </si>
  <si>
    <t>Clover leaf</t>
  </si>
  <si>
    <t>PA3CWN 02.02.2006</t>
  </si>
  <si>
    <t>2 x Big Wheel</t>
  </si>
  <si>
    <t>RB4NA</t>
  </si>
  <si>
    <t>LP30VF</t>
  </si>
  <si>
    <t>40</t>
  </si>
  <si>
    <t>9-ele-yagi</t>
  </si>
  <si>
    <t>15</t>
  </si>
  <si>
    <t>RZ4HF 30.05.2005</t>
  </si>
  <si>
    <t>IQ1SP</t>
  </si>
  <si>
    <t>JN44VC</t>
  </si>
  <si>
    <t>1</t>
  </si>
  <si>
    <t>EB3DYS 16.07.2005</t>
  </si>
  <si>
    <t>4 x 6 El. Y</t>
  </si>
  <si>
    <t>45/315</t>
  </si>
  <si>
    <t>10 El. Y</t>
  </si>
  <si>
    <t>CT0ARN</t>
  </si>
  <si>
    <t>IN61NR</t>
  </si>
  <si>
    <t>CT1EKD 29.05.2005</t>
  </si>
  <si>
    <t>90/270</t>
  </si>
  <si>
    <t>reported 11.05.2004</t>
  </si>
  <si>
    <t>stacked V-dipoles</t>
  </si>
  <si>
    <t>ON0VHF</t>
  </si>
  <si>
    <t>JO20HP</t>
  </si>
  <si>
    <t>IQ2CY</t>
  </si>
  <si>
    <t>JN48OM</t>
  </si>
  <si>
    <t>CU8DUB</t>
  </si>
  <si>
    <t>HM49KL</t>
  </si>
  <si>
    <t>300</t>
  </si>
  <si>
    <t>4 el. Y</t>
  </si>
  <si>
    <t>65</t>
  </si>
  <si>
    <t>G7RAU 16.07.2005</t>
  </si>
  <si>
    <t>LZ2CM</t>
  </si>
  <si>
    <t>KN13NE</t>
  </si>
  <si>
    <t>YO3DMU 26.11.2005</t>
  </si>
  <si>
    <t>0,1</t>
  </si>
  <si>
    <t>Groundplane</t>
  </si>
  <si>
    <t>RB3PB</t>
  </si>
  <si>
    <t>KO93BD</t>
  </si>
  <si>
    <t>UA3ARC 16.07.2005</t>
  </si>
  <si>
    <t>SR9VHK</t>
  </si>
  <si>
    <t>JO90MH</t>
  </si>
  <si>
    <t>reported 11.01.2006</t>
  </si>
  <si>
    <t>JM08SQ</t>
  </si>
  <si>
    <t>reported 21.05.2004</t>
  </si>
  <si>
    <t>0,3</t>
  </si>
  <si>
    <t>reported 06.09.2004</t>
  </si>
  <si>
    <t>2 x 4+4 Dipole</t>
  </si>
  <si>
    <t>270/337</t>
  </si>
  <si>
    <t>IQ3MF</t>
  </si>
  <si>
    <t>2 x Turnstile</t>
  </si>
  <si>
    <t>2 x 3 el.Y</t>
  </si>
  <si>
    <t>reported 30.05.2004</t>
  </si>
  <si>
    <t>OH7VHF</t>
  </si>
  <si>
    <t>KP52IJ</t>
  </si>
  <si>
    <t>HB9OK</t>
  </si>
  <si>
    <t>JN45MW</t>
  </si>
  <si>
    <t>3,5</t>
  </si>
  <si>
    <t>KP07MM</t>
  </si>
  <si>
    <t>16 el.Y</t>
  </si>
  <si>
    <t>Y</t>
  </si>
  <si>
    <t>MS beacon</t>
  </si>
  <si>
    <t>OZ3VHF</t>
  </si>
  <si>
    <t>JO55HM</t>
  </si>
  <si>
    <t>1?</t>
  </si>
  <si>
    <t>DF2ZC 02/2004</t>
  </si>
  <si>
    <t>V-Dipole</t>
  </si>
  <si>
    <t>SV2DCD</t>
  </si>
  <si>
    <t>KN00LI</t>
  </si>
  <si>
    <t>HA8LI 19.12.2005</t>
  </si>
  <si>
    <t>2 x 8 el.Y</t>
  </si>
  <si>
    <t>0/200</t>
  </si>
  <si>
    <t>KP20BB</t>
  </si>
  <si>
    <t>9 dBi</t>
  </si>
  <si>
    <t>20/230</t>
  </si>
  <si>
    <t>2,5</t>
  </si>
  <si>
    <t>Vertical</t>
  </si>
  <si>
    <t>IQ5LU</t>
  </si>
  <si>
    <t>6</t>
  </si>
  <si>
    <t>reported 01.08.2004</t>
  </si>
  <si>
    <t>2 x 6 el. Y</t>
  </si>
  <si>
    <t>45/135</t>
  </si>
  <si>
    <t>2 x Cloverleaf</t>
  </si>
  <si>
    <t>SK6VHF</t>
  </si>
  <si>
    <t>JO57TX</t>
  </si>
  <si>
    <t>dipole</t>
  </si>
  <si>
    <t>0/180</t>
  </si>
  <si>
    <t>3 el.Y</t>
  </si>
  <si>
    <t>YO3KWJ</t>
  </si>
  <si>
    <t>KN35FC</t>
  </si>
  <si>
    <t>4 x dipole</t>
  </si>
  <si>
    <t>JN24GB</t>
  </si>
  <si>
    <t>20</t>
  </si>
  <si>
    <t>RB3PA</t>
  </si>
  <si>
    <t>KO84UF</t>
  </si>
  <si>
    <t>JP99EC</t>
  </si>
  <si>
    <t>10 el.Y</t>
  </si>
  <si>
    <t>190</t>
  </si>
  <si>
    <t>0,7</t>
  </si>
  <si>
    <t>hrd 16.6.2003 G4ASR</t>
  </si>
  <si>
    <t>01.03.2005 HB3YIT</t>
  </si>
  <si>
    <t>315/135</t>
  </si>
  <si>
    <t>DB0GD</t>
  </si>
  <si>
    <t>2 x 10 el.Y</t>
  </si>
  <si>
    <t>TF3VVV</t>
  </si>
  <si>
    <t>HP94BC</t>
  </si>
  <si>
    <t>IQ0RI</t>
  </si>
  <si>
    <t>JN62LK</t>
  </si>
  <si>
    <t>QRV</t>
  </si>
  <si>
    <t>CN8LI</t>
  </si>
  <si>
    <t>IM64mm</t>
  </si>
  <si>
    <t>120</t>
  </si>
  <si>
    <t>5 ele Y</t>
  </si>
  <si>
    <t>reported 29.06.2004</t>
  </si>
  <si>
    <t>JO75LD</t>
  </si>
  <si>
    <t>Big wheel</t>
  </si>
  <si>
    <t>HB9RR</t>
  </si>
  <si>
    <t>SqLo</t>
  </si>
  <si>
    <t>16</t>
  </si>
  <si>
    <t>14 el.Y</t>
  </si>
  <si>
    <t>3 El. Y</t>
  </si>
  <si>
    <t>reported 14.05.2004</t>
  </si>
  <si>
    <t>OH2VHH</t>
  </si>
  <si>
    <t>KP20MH</t>
  </si>
  <si>
    <t>2</t>
  </si>
  <si>
    <t>EA5VHF</t>
  </si>
  <si>
    <t>IM98MV</t>
  </si>
  <si>
    <t>30</t>
  </si>
  <si>
    <t>F4BWJ 30.05.2005</t>
  </si>
  <si>
    <t>JO55WM</t>
  </si>
  <si>
    <t>OZ7IS 16.07.2005</t>
  </si>
  <si>
    <t>2 x cross dipole</t>
  </si>
  <si>
    <t>4 El. Y</t>
  </si>
  <si>
    <t>2 x QQ</t>
  </si>
  <si>
    <t>135/337</t>
  </si>
  <si>
    <t>reported 20.06.2004</t>
  </si>
  <si>
    <t>T99YJW</t>
  </si>
  <si>
    <t>JN93FW</t>
  </si>
  <si>
    <t>reported 25.06.2004</t>
  </si>
  <si>
    <t>SR2VHJ</t>
  </si>
  <si>
    <t>JO93AD</t>
  </si>
  <si>
    <t>reported 03.06.2003</t>
  </si>
  <si>
    <t>180</t>
  </si>
  <si>
    <t>JO48XX</t>
  </si>
  <si>
    <t>100</t>
  </si>
  <si>
    <t>3 x 2 el. Y</t>
  </si>
  <si>
    <t>150</t>
  </si>
  <si>
    <t>HG8BVA</t>
  </si>
  <si>
    <t>5 el. Y</t>
  </si>
  <si>
    <t>260</t>
  </si>
  <si>
    <t>reported 28.5.2002</t>
  </si>
  <si>
    <t>2 x 4 el.Y</t>
  </si>
  <si>
    <t>I8EMG</t>
  </si>
  <si>
    <t>JM89BJ</t>
  </si>
  <si>
    <t>3</t>
  </si>
  <si>
    <t>IS0GQX 30.05.2005</t>
  </si>
  <si>
    <t>KO02PF</t>
  </si>
  <si>
    <t>0,8</t>
  </si>
  <si>
    <t>turnstile</t>
  </si>
  <si>
    <t>rep. by SP5XMU</t>
  </si>
  <si>
    <t>IW1DJS</t>
  </si>
  <si>
    <t>JN45AB</t>
  </si>
  <si>
    <t>HB3YIT 25.02.2005</t>
  </si>
  <si>
    <t>4 x 6 el. Y</t>
  </si>
  <si>
    <t>RK3XWA</t>
  </si>
  <si>
    <t>KO84DM</t>
  </si>
  <si>
    <t>2x Big Wheel</t>
  </si>
  <si>
    <t>QTH /Bem.</t>
  </si>
  <si>
    <t>Reutlingen QRV?</t>
  </si>
  <si>
    <t>Loc?</t>
  </si>
  <si>
    <t>Loc? KP10VJ</t>
  </si>
  <si>
    <t>Sparneck;  Ant?</t>
  </si>
  <si>
    <t>Mt. Jobert</t>
  </si>
  <si>
    <t>St. Peter Ording (QRT?)</t>
  </si>
  <si>
    <t>SR5VHW</t>
  </si>
  <si>
    <t>tp. QRT; Transatl.B.Neufdld</t>
  </si>
  <si>
    <t>5</t>
  </si>
  <si>
    <t>2 x 20 el. coll.</t>
  </si>
  <si>
    <t>only S beam operational</t>
  </si>
  <si>
    <t>7 dBD</t>
  </si>
  <si>
    <t>135°</t>
  </si>
  <si>
    <t>Alford slot</t>
  </si>
  <si>
    <t>Colverleaf</t>
  </si>
  <si>
    <t>Cloverleaf</t>
  </si>
  <si>
    <t>75</t>
  </si>
  <si>
    <t>70</t>
  </si>
  <si>
    <t>9 dBD</t>
  </si>
  <si>
    <t>F5XAS</t>
  </si>
  <si>
    <t>JN12BL</t>
  </si>
  <si>
    <t>0,5</t>
  </si>
  <si>
    <t>3 x Big Wheel</t>
  </si>
  <si>
    <t>HB9F</t>
  </si>
  <si>
    <t>corner</t>
  </si>
  <si>
    <t>0,4</t>
  </si>
  <si>
    <t>OH5SHF</t>
  </si>
  <si>
    <t>KP30HV</t>
  </si>
  <si>
    <t>220</t>
  </si>
  <si>
    <t>LA5UHF</t>
  </si>
  <si>
    <t>JO28UO</t>
  </si>
  <si>
    <t>6 el.Y</t>
  </si>
  <si>
    <t>reported 08.08.2004</t>
  </si>
  <si>
    <t>60</t>
  </si>
  <si>
    <t>2 x 10 dBD</t>
  </si>
  <si>
    <t>30/235</t>
  </si>
  <si>
    <t>270</t>
  </si>
  <si>
    <t>Crossdipole</t>
  </si>
  <si>
    <t>I5WBE</t>
  </si>
  <si>
    <t>JN53LK</t>
  </si>
  <si>
    <t>2 x dipole</t>
  </si>
  <si>
    <t>info SM6CEN</t>
  </si>
  <si>
    <t>0,2</t>
  </si>
  <si>
    <t>SK4BX/B</t>
  </si>
  <si>
    <t>JO79LH</t>
  </si>
  <si>
    <t>formerly SK4UHF</t>
  </si>
  <si>
    <t>10 el. Y</t>
  </si>
  <si>
    <t>15 El. Y</t>
  </si>
  <si>
    <t>210</t>
  </si>
  <si>
    <t>200/20</t>
  </si>
  <si>
    <t>6 el.Y / Big Wheel</t>
  </si>
  <si>
    <t>30/omni</t>
  </si>
  <si>
    <t>KO18DN</t>
  </si>
  <si>
    <t>HG5BUA</t>
  </si>
  <si>
    <t>JN87FI</t>
  </si>
  <si>
    <t>13 el. Y</t>
  </si>
  <si>
    <t>JO59FB</t>
  </si>
  <si>
    <t>8 el.Y</t>
  </si>
  <si>
    <t>160</t>
  </si>
  <si>
    <t>SK7MHL</t>
  </si>
  <si>
    <t>JO65OR</t>
  </si>
  <si>
    <t>4 x HB9CV</t>
  </si>
  <si>
    <t>GB3BSR</t>
  </si>
  <si>
    <t>IO81</t>
  </si>
  <si>
    <t>reported 05.09.2004</t>
  </si>
  <si>
    <t>V dipole</t>
  </si>
  <si>
    <t>OK0EZ</t>
  </si>
  <si>
    <t>JN79VV</t>
  </si>
  <si>
    <t>6 dBD</t>
  </si>
  <si>
    <t>150/270</t>
  </si>
  <si>
    <t>2*8 El. Yagi</t>
  </si>
  <si>
    <t>0/135°</t>
  </si>
  <si>
    <t>Clover</t>
  </si>
  <si>
    <t>150°</t>
  </si>
  <si>
    <t>2 x 15 el.Y</t>
  </si>
  <si>
    <t>180/270</t>
  </si>
  <si>
    <t>12 el.Y</t>
  </si>
  <si>
    <t>4 el.Y</t>
  </si>
  <si>
    <t>Mini Wheel</t>
  </si>
  <si>
    <t>9 El. Yagi</t>
  </si>
  <si>
    <t>170</t>
  </si>
  <si>
    <t>90</t>
  </si>
  <si>
    <t>Achtung: 800er-Baken sind sicher umgezogen!!!</t>
  </si>
  <si>
    <t>2400</t>
  </si>
  <si>
    <t>Vert</t>
  </si>
  <si>
    <t>1400</t>
  </si>
  <si>
    <t>45</t>
  </si>
  <si>
    <t>145</t>
  </si>
  <si>
    <t>144</t>
  </si>
  <si>
    <t>1084</t>
  </si>
  <si>
    <t>OK0EL</t>
  </si>
  <si>
    <t>JO70SQ</t>
  </si>
  <si>
    <t>12el slot WG</t>
  </si>
  <si>
    <t>13/270</t>
  </si>
  <si>
    <t>DB0ZDF</t>
  </si>
  <si>
    <t>JN49CX</t>
  </si>
  <si>
    <t>OK0EX</t>
  </si>
  <si>
    <t>JN79OW</t>
  </si>
  <si>
    <t>DB0UL</t>
  </si>
  <si>
    <t>JN48XK</t>
  </si>
  <si>
    <t>10368xxx</t>
  </si>
  <si>
    <t>OK0EW</t>
  </si>
  <si>
    <t>JO60OK</t>
  </si>
  <si>
    <t>DB0ANU</t>
  </si>
  <si>
    <t>JN59HH</t>
  </si>
  <si>
    <t>DB0SZB</t>
  </si>
  <si>
    <t>qrt</t>
  </si>
  <si>
    <t>JN69OC</t>
  </si>
  <si>
    <t>WNE</t>
  </si>
  <si>
    <t>JN88FE</t>
  </si>
  <si>
    <t>JN57UV</t>
  </si>
  <si>
    <t>LX0CDF</t>
  </si>
  <si>
    <t>JN39CO</t>
  </si>
  <si>
    <t>HG5BEB</t>
  </si>
  <si>
    <t>JN97LM</t>
  </si>
  <si>
    <t>Proposal</t>
  </si>
  <si>
    <t>JN39Co</t>
  </si>
  <si>
    <t>PI7EHG</t>
  </si>
  <si>
    <t>JO22JH</t>
  </si>
  <si>
    <t>LX0CDE</t>
  </si>
  <si>
    <t>1 e</t>
  </si>
  <si>
    <t>GB3IOW</t>
  </si>
  <si>
    <t>6xSlot</t>
  </si>
  <si>
    <t>??</t>
  </si>
  <si>
    <t>Saarbrücken QRV?</t>
  </si>
  <si>
    <t>0,7tx</t>
  </si>
  <si>
    <t>Sparneck QRV?</t>
  </si>
  <si>
    <t>Slotted WG</t>
  </si>
  <si>
    <t>Sec Horn</t>
  </si>
  <si>
    <t>W,N,E</t>
  </si>
  <si>
    <t>Parabol</t>
  </si>
  <si>
    <t>sw</t>
  </si>
  <si>
    <t>2xHorn</t>
  </si>
  <si>
    <t>Wüsting</t>
  </si>
  <si>
    <t>jo43dc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</si>
</sst>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E+00"/>
    <numFmt numFmtId="173" formatCode="0.0000E+00"/>
    <numFmt numFmtId="174" formatCode="0.000E+00"/>
    <numFmt numFmtId="175" formatCode="0.0E+00"/>
    <numFmt numFmtId="176" formatCode="0E+00"/>
    <numFmt numFmtId="177" formatCode="0.000"/>
    <numFmt numFmtId="178" formatCode="0.0"/>
    <numFmt numFmtId="179" formatCode="0.000000"/>
    <numFmt numFmtId="180" formatCode="0.00000"/>
    <numFmt numFmtId="181" formatCode="0.0000"/>
  </numFmts>
  <fonts count="16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4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7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77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7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3" fontId="1" fillId="0" borderId="6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177" fontId="1" fillId="0" borderId="3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3" fontId="5" fillId="0" borderId="4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177" fontId="5" fillId="0" borderId="1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/>
    </xf>
    <xf numFmtId="177" fontId="5" fillId="0" borderId="1" xfId="0" applyNumberFormat="1" applyFont="1" applyBorder="1" applyAlignment="1">
      <alignment/>
    </xf>
    <xf numFmtId="3" fontId="5" fillId="0" borderId="5" xfId="0" applyNumberFormat="1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1" fontId="7" fillId="0" borderId="7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10" fillId="2" borderId="0" xfId="18" applyFill="1" applyAlignment="1">
      <alignment/>
    </xf>
    <xf numFmtId="14" fontId="1" fillId="2" borderId="0" xfId="0" applyNumberFormat="1" applyFont="1" applyFill="1" applyAlignment="1">
      <alignment horizontal="left"/>
    </xf>
    <xf numFmtId="0" fontId="11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1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2" xfId="0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 locked="0"/>
    </xf>
    <xf numFmtId="1" fontId="5" fillId="0" borderId="9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9" fillId="0" borderId="1" xfId="0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>
      <alignment/>
    </xf>
    <xf numFmtId="1" fontId="9" fillId="0" borderId="9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6" fillId="0" borderId="10" xfId="0" applyNumberFormat="1" applyFont="1" applyBorder="1" applyAlignment="1" applyProtection="1">
      <alignment horizontal="righ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6" fillId="0" borderId="0" xfId="0" applyFont="1" applyAlignment="1">
      <alignment vertical="top"/>
    </xf>
    <xf numFmtId="0" fontId="12" fillId="0" borderId="0" xfId="0" applyFont="1" applyAlignment="1" applyProtection="1">
      <alignment/>
      <protection/>
    </xf>
    <xf numFmtId="1" fontId="12" fillId="0" borderId="3" xfId="0" applyNumberFormat="1" applyFont="1" applyBorder="1" applyAlignment="1" applyProtection="1">
      <alignment/>
      <protection/>
    </xf>
    <xf numFmtId="1" fontId="12" fillId="0" borderId="13" xfId="0" applyNumberFormat="1" applyFont="1" applyBorder="1" applyAlignment="1" applyProtection="1">
      <alignment/>
      <protection/>
    </xf>
    <xf numFmtId="1" fontId="12" fillId="0" borderId="1" xfId="0" applyNumberFormat="1" applyFont="1" applyBorder="1" applyAlignment="1" applyProtection="1">
      <alignment/>
      <protection/>
    </xf>
    <xf numFmtId="1" fontId="12" fillId="0" borderId="7" xfId="0" applyNumberFormat="1" applyFont="1" applyBorder="1" applyAlignment="1" applyProtection="1">
      <alignment/>
      <protection/>
    </xf>
    <xf numFmtId="1" fontId="12" fillId="0" borderId="1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0" fontId="3" fillId="0" borderId="0" xfId="0" applyFont="1" applyAlignment="1">
      <alignment vertical="top"/>
    </xf>
    <xf numFmtId="1" fontId="7" fillId="0" borderId="2" xfId="0" applyNumberFormat="1" applyFont="1" applyBorder="1" applyAlignment="1" applyProtection="1">
      <alignment/>
      <protection/>
    </xf>
    <xf numFmtId="1" fontId="7" fillId="0" borderId="8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3" fontId="5" fillId="0" borderId="4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/>
    </xf>
    <xf numFmtId="3" fontId="6" fillId="0" borderId="14" xfId="0" applyNumberFormat="1" applyFont="1" applyBorder="1" applyAlignment="1" applyProtection="1">
      <alignment horizontal="right" vertical="top" wrapText="1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0" fontId="8" fillId="0" borderId="16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/>
      <protection/>
    </xf>
    <xf numFmtId="177" fontId="5" fillId="0" borderId="17" xfId="0" applyNumberFormat="1" applyFont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/>
      <protection/>
    </xf>
    <xf numFmtId="1" fontId="7" fillId="0" borderId="18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/>
      <protection/>
    </xf>
    <xf numFmtId="14" fontId="9" fillId="0" borderId="0" xfId="0" applyNumberFormat="1" applyFont="1" applyAlignment="1" applyProtection="1">
      <alignment/>
      <protection/>
    </xf>
    <xf numFmtId="3" fontId="5" fillId="0" borderId="4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14" fontId="9" fillId="0" borderId="0" xfId="0" applyNumberFormat="1" applyFont="1" applyAlignment="1">
      <alignment horizontal="left"/>
    </xf>
    <xf numFmtId="3" fontId="6" fillId="0" borderId="14" xfId="0" applyNumberFormat="1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15" fillId="0" borderId="1" xfId="0" applyFont="1" applyBorder="1" applyAlignment="1">
      <alignment horizontal="center"/>
    </xf>
    <xf numFmtId="3" fontId="5" fillId="0" borderId="19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/>
    </xf>
    <xf numFmtId="177" fontId="5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4" fontId="9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j5am@darc.d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18"/>
  <sheetViews>
    <sheetView tabSelected="1" workbookViewId="0" topLeftCell="A1">
      <selection activeCell="C15" sqref="C15"/>
    </sheetView>
  </sheetViews>
  <sheetFormatPr defaultColWidth="11.421875" defaultRowHeight="12.75"/>
  <cols>
    <col min="1" max="2" width="11.421875" style="2" customWidth="1"/>
    <col min="3" max="3" width="29.57421875" style="2" customWidth="1"/>
    <col min="4" max="16384" width="11.421875" style="2" customWidth="1"/>
  </cols>
  <sheetData>
    <row r="1" spans="1:2" ht="15.75">
      <c r="A1" s="2" t="s">
        <v>313</v>
      </c>
      <c r="B1" s="2" t="s">
        <v>315</v>
      </c>
    </row>
    <row r="2" ht="15.75">
      <c r="B2" s="2" t="s">
        <v>314</v>
      </c>
    </row>
    <row r="4" ht="30.75">
      <c r="C4" s="5" t="s">
        <v>312</v>
      </c>
    </row>
    <row r="6" ht="15.75">
      <c r="B6" s="3" t="s">
        <v>316</v>
      </c>
    </row>
    <row r="7" ht="20.25">
      <c r="C7" s="6" t="s">
        <v>1235</v>
      </c>
    </row>
    <row r="8" ht="15.75">
      <c r="C8" s="4"/>
    </row>
    <row r="9" ht="15.75">
      <c r="C9" s="4"/>
    </row>
    <row r="10" spans="2:3" ht="15.75">
      <c r="B10" s="3" t="s">
        <v>311</v>
      </c>
      <c r="C10" s="4"/>
    </row>
    <row r="11" ht="20.25">
      <c r="C11" s="6" t="s">
        <v>1236</v>
      </c>
    </row>
    <row r="13" ht="15.75">
      <c r="B13" s="3" t="s">
        <v>886</v>
      </c>
    </row>
    <row r="14" ht="20.25">
      <c r="C14" s="108">
        <v>2500</v>
      </c>
    </row>
    <row r="17" spans="1:3" ht="15.75">
      <c r="A17" s="2" t="s">
        <v>748</v>
      </c>
      <c r="C17" s="52" t="s">
        <v>749</v>
      </c>
    </row>
    <row r="18" spans="1:3" ht="15.75">
      <c r="A18" s="2" t="s">
        <v>747</v>
      </c>
      <c r="C18" s="53">
        <v>38771</v>
      </c>
    </row>
  </sheetData>
  <sheetProtection password="C536" sheet="1" objects="1" scenarios="1"/>
  <hyperlinks>
    <hyperlink ref="C17" r:id="rId1" display="dj5am@darc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R63"/>
  <sheetViews>
    <sheetView workbookViewId="0" topLeftCell="A1">
      <selection activeCell="H1" sqref="H1"/>
    </sheetView>
  </sheetViews>
  <sheetFormatPr defaultColWidth="11.421875" defaultRowHeight="12.75"/>
  <cols>
    <col min="1" max="1" width="8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18" ht="18.75">
      <c r="A1" s="15" t="s">
        <v>310</v>
      </c>
      <c r="B1" s="25"/>
      <c r="C1" s="54" t="str">
        <f>Grunddaten!$C$7</f>
        <v>Wüsting</v>
      </c>
      <c r="D1" s="25"/>
      <c r="E1" s="48"/>
      <c r="F1" s="48"/>
      <c r="G1" s="25"/>
      <c r="H1" s="129">
        <v>38771</v>
      </c>
      <c r="I1" s="25"/>
      <c r="J1" s="25"/>
      <c r="K1" s="25"/>
      <c r="L1" s="25"/>
      <c r="M1" s="25"/>
      <c r="N1" s="25"/>
      <c r="O1" s="25"/>
      <c r="P1" s="40"/>
      <c r="Q1" s="40"/>
      <c r="R1" s="40"/>
    </row>
    <row r="2" spans="1:18" ht="19.5" thickBot="1">
      <c r="A2" s="15" t="s">
        <v>311</v>
      </c>
      <c r="B2" s="25"/>
      <c r="C2" s="54" t="str">
        <f>UPPER(Grunddaten!$C$11)</f>
        <v>JO43DC</v>
      </c>
      <c r="D2" s="25"/>
      <c r="E2" s="48"/>
      <c r="F2" s="48"/>
      <c r="G2" s="25"/>
      <c r="H2" s="25"/>
      <c r="I2" s="25"/>
      <c r="J2" s="25"/>
      <c r="K2" s="25"/>
      <c r="L2" s="25"/>
      <c r="M2" s="25"/>
      <c r="N2" s="25"/>
      <c r="O2" s="25"/>
      <c r="P2" s="40"/>
      <c r="Q2" s="40"/>
      <c r="R2" s="40"/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27"/>
      <c r="B4" s="29"/>
      <c r="C4" s="29"/>
      <c r="D4" s="29"/>
      <c r="E4" s="68"/>
      <c r="F4" s="68"/>
      <c r="G4" s="29"/>
      <c r="H4" s="29"/>
      <c r="I4" s="29" t="str">
        <f aca="true" t="shared" si="0" ref="I4:I63">UPPER($C$2)</f>
        <v>JO43DC</v>
      </c>
      <c r="J4" s="29">
        <f aca="true" t="shared" si="1" ref="J4:J63">(CODE(MID(I4,1,1))-74)*20+MID(I4,3,1)*2+(CODE(MID(I4,5,1))-65)/12</f>
        <v>8.25</v>
      </c>
      <c r="K4" s="29">
        <f aca="true" t="shared" si="2" ref="K4:K42">(CODE(MID(I4,2,1))-74)*10+MID(I4,4,1)*1+(CODE(MID(I4,6,1))-65)/24</f>
        <v>53.083333333333336</v>
      </c>
      <c r="L4" s="29">
        <f aca="true" t="shared" si="3" ref="L4:L42">UPPER(C4)</f>
      </c>
      <c r="M4" s="29" t="e">
        <f aca="true" t="shared" si="4" ref="M4:M63">(CODE(MID(L4,1,1))-74)*20+MID(L4,3,1)*2+(CODE(MID(L4,5,1))-65)/12</f>
        <v>#VALUE!</v>
      </c>
      <c r="N4" s="29" t="e">
        <f aca="true" t="shared" si="5" ref="N4:N42">(CODE(MID(L4,2,1))-74)*10+MID(L4,4,1)*1+(CODE(MID(L4,6,1))-65)/24</f>
        <v>#VALUE!</v>
      </c>
      <c r="O4" s="30" t="e">
        <f aca="true" t="shared" si="6" ref="O4:O42">ACOS(SIN(N4*PI()/180)*SIN(K4*PI()/180)+COS(N4*PI()/180)*COS(K4*PI()/180)*COS((J4-M4)*PI()/180))</f>
        <v>#VALUE!</v>
      </c>
      <c r="P4" s="41">
        <f aca="true" t="shared" si="7" ref="P4:P42">IF(C4="","",6371.3*O4)</f>
      </c>
      <c r="Q4" s="41" t="e">
        <f aca="true" t="shared" si="8" ref="Q4:Q42">ACOS((SIN(N4*PI()/180)-SIN(K4*PI()/180)*COS(O4))/(COS(K4*PI()/180)*SIN(O4)))*180/PI()</f>
        <v>#VALUE!</v>
      </c>
      <c r="R4" s="42">
        <f>IF(C4="","",IF((SIN((M4-J4)*PI()/180))&lt;0,360-Q4,Q4))</f>
      </c>
    </row>
    <row r="5" spans="1:18" ht="12.75">
      <c r="A5" s="27">
        <v>24025000</v>
      </c>
      <c r="B5" s="29" t="s">
        <v>1223</v>
      </c>
      <c r="C5" s="29" t="s">
        <v>847</v>
      </c>
      <c r="D5" s="29">
        <v>8</v>
      </c>
      <c r="E5" s="68" t="s">
        <v>790</v>
      </c>
      <c r="F5" s="68"/>
      <c r="G5" s="29">
        <v>250</v>
      </c>
      <c r="H5" s="29"/>
      <c r="I5" s="29" t="str">
        <f t="shared" si="0"/>
        <v>JO43DC</v>
      </c>
      <c r="J5" s="29">
        <f t="shared" si="1"/>
        <v>8.25</v>
      </c>
      <c r="K5" s="29">
        <f>(CODE(MID(I5,2,1))-74)*10+MID(I5,4,1)*1+(CODE(MID(I5,6,1))-65)/24</f>
        <v>53.083333333333336</v>
      </c>
      <c r="L5" s="29" t="str">
        <f>UPPER(C5)</f>
        <v>IO90IO</v>
      </c>
      <c r="M5" s="29">
        <f t="shared" si="4"/>
        <v>-1.3333333333333335</v>
      </c>
      <c r="N5" s="29">
        <f>(CODE(MID(L5,2,1))-74)*10+MID(L5,4,1)*1+(CODE(MID(L5,6,1))-65)/24</f>
        <v>50.583333333333336</v>
      </c>
      <c r="O5" s="30">
        <f>ACOS(SIN(N5*PI()/180)*SIN(K5*PI()/180)+COS(N5*PI()/180)*COS(K5*PI()/180)*COS((J5-M5)*PI()/180))</f>
        <v>0.11207857597103454</v>
      </c>
      <c r="P5" s="41">
        <f>IF(C5="","",6371.3*O5)</f>
        <v>714.0862310842524</v>
      </c>
      <c r="Q5" s="41">
        <f>ACOS((SIN(N5*PI()/180)-SIN(K5*PI()/180)*COS(O5))/(COS(K5*PI()/180)*SIN(O5)))*180/PI()</f>
        <v>109.06609605620228</v>
      </c>
      <c r="R5" s="42">
        <f>IF(C5="","",IF((SIN((M5-J5)*PI()/180))&lt;0,360-Q5,Q5))</f>
        <v>250.9339039437977</v>
      </c>
    </row>
    <row r="6" spans="1:18" ht="12.75">
      <c r="A6" s="27">
        <v>24048055</v>
      </c>
      <c r="B6" s="29" t="s">
        <v>132</v>
      </c>
      <c r="C6" s="29" t="s">
        <v>506</v>
      </c>
      <c r="D6" s="29">
        <v>0.6</v>
      </c>
      <c r="E6" s="68" t="s">
        <v>1224</v>
      </c>
      <c r="F6" s="68" t="s">
        <v>735</v>
      </c>
      <c r="G6" s="29">
        <v>312</v>
      </c>
      <c r="H6" s="29" t="s">
        <v>1225</v>
      </c>
      <c r="I6" s="29" t="str">
        <f t="shared" si="0"/>
        <v>JO43DC</v>
      </c>
      <c r="J6" s="29">
        <f t="shared" si="1"/>
        <v>8.25</v>
      </c>
      <c r="K6" s="29">
        <f t="shared" si="2"/>
        <v>53.083333333333336</v>
      </c>
      <c r="L6" s="29" t="str">
        <f t="shared" si="3"/>
        <v>JO31SL</v>
      </c>
      <c r="M6" s="29">
        <f t="shared" si="4"/>
        <v>7.5</v>
      </c>
      <c r="N6" s="29">
        <f t="shared" si="5"/>
        <v>51.458333333333336</v>
      </c>
      <c r="O6" s="30">
        <f t="shared" si="6"/>
        <v>0.029470600800850955</v>
      </c>
      <c r="P6" s="41">
        <f t="shared" si="7"/>
        <v>187.7660388824617</v>
      </c>
      <c r="Q6" s="41">
        <f t="shared" si="8"/>
        <v>163.93143590125055</v>
      </c>
      <c r="R6" s="42">
        <f aca="true" t="shared" si="9" ref="R6:R63">IF(C6="","",IF((SIN((M6-J6)*PI()/180))&lt;0,360-Q6,Q6))</f>
        <v>196.06856409874945</v>
      </c>
    </row>
    <row r="7" spans="1:18" ht="12.75">
      <c r="A7" s="27">
        <v>24048202</v>
      </c>
      <c r="B7" s="29" t="s">
        <v>1219</v>
      </c>
      <c r="C7" s="29" t="s">
        <v>1220</v>
      </c>
      <c r="D7" s="29"/>
      <c r="E7" s="68"/>
      <c r="F7" s="68"/>
      <c r="G7" s="29"/>
      <c r="H7" s="29"/>
      <c r="I7" s="29" t="str">
        <f t="shared" si="0"/>
        <v>JO43DC</v>
      </c>
      <c r="J7" s="29">
        <f t="shared" si="1"/>
        <v>8.25</v>
      </c>
      <c r="K7" s="29">
        <f aca="true" t="shared" si="10" ref="K7:K63">(CODE(MID(I7,2,1))-74)*10+MID(I7,4,1)*1+(CODE(MID(I7,6,1))-65)/24</f>
        <v>53.083333333333336</v>
      </c>
      <c r="L7" s="29" t="str">
        <f aca="true" t="shared" si="11" ref="L7:L63">UPPER(C7)</f>
        <v>JO22JH</v>
      </c>
      <c r="M7" s="29">
        <f t="shared" si="4"/>
        <v>4.75</v>
      </c>
      <c r="N7" s="29">
        <f aca="true" t="shared" si="12" ref="N7:N63">(CODE(MID(L7,2,1))-74)*10+MID(L7,4,1)*1+(CODE(MID(L7,6,1))-65)/24</f>
        <v>52.291666666666664</v>
      </c>
      <c r="O7" s="30">
        <f aca="true" t="shared" si="13" ref="O7:O63">ACOS(SIN(N7*PI()/180)*SIN(K7*PI()/180)+COS(N7*PI()/180)*COS(K7*PI()/180)*COS((J7-M7)*PI()/180))</f>
        <v>0.03951717886634065</v>
      </c>
      <c r="P7" s="41">
        <f aca="true" t="shared" si="14" ref="P7:P63">IF(C7="","",6371.3*O7)</f>
        <v>251.7758017111162</v>
      </c>
      <c r="Q7" s="41">
        <f aca="true" t="shared" si="15" ref="Q7:Q63">ACOS((SIN(N7*PI()/180)-SIN(K7*PI()/180)*COS(O7))/(COS(K7*PI()/180)*SIN(O7)))*180/PI()</f>
        <v>109.06513015254009</v>
      </c>
      <c r="R7" s="42">
        <f t="shared" si="9"/>
        <v>250.9348698474599</v>
      </c>
    </row>
    <row r="8" spans="1:18" ht="12.75">
      <c r="A8" s="27">
        <v>24048805</v>
      </c>
      <c r="B8" s="29" t="s">
        <v>9</v>
      </c>
      <c r="C8" s="29" t="s">
        <v>10</v>
      </c>
      <c r="D8" s="29"/>
      <c r="E8" s="68" t="s">
        <v>769</v>
      </c>
      <c r="F8" s="68" t="s">
        <v>735</v>
      </c>
      <c r="G8" s="29">
        <v>90</v>
      </c>
      <c r="H8" s="29" t="s">
        <v>871</v>
      </c>
      <c r="I8" s="29" t="str">
        <f t="shared" si="0"/>
        <v>JO43DC</v>
      </c>
      <c r="J8" s="29">
        <f t="shared" si="1"/>
        <v>8.25</v>
      </c>
      <c r="K8" s="29">
        <f t="shared" si="10"/>
        <v>53.083333333333336</v>
      </c>
      <c r="L8" s="29" t="str">
        <f t="shared" si="11"/>
        <v>JO53QP</v>
      </c>
      <c r="M8" s="29">
        <f t="shared" si="4"/>
        <v>11.333333333333334</v>
      </c>
      <c r="N8" s="29">
        <f t="shared" si="12"/>
        <v>53.625</v>
      </c>
      <c r="O8" s="30">
        <f t="shared" si="13"/>
        <v>0.03347923857885182</v>
      </c>
      <c r="P8" s="41">
        <f t="shared" si="14"/>
        <v>213.30627275743862</v>
      </c>
      <c r="Q8" s="41">
        <f t="shared" si="15"/>
        <v>72.36601786954749</v>
      </c>
      <c r="R8" s="42">
        <f t="shared" si="9"/>
        <v>72.36601786954749</v>
      </c>
    </row>
    <row r="9" spans="1:18" ht="12.75">
      <c r="A9" s="27">
        <v>24048815</v>
      </c>
      <c r="B9" s="29" t="s">
        <v>109</v>
      </c>
      <c r="C9" s="29" t="s">
        <v>110</v>
      </c>
      <c r="D9" s="29">
        <v>0.3</v>
      </c>
      <c r="E9" s="68" t="s">
        <v>769</v>
      </c>
      <c r="F9" s="68" t="s">
        <v>735</v>
      </c>
      <c r="G9" s="29">
        <v>465</v>
      </c>
      <c r="H9" s="29" t="s">
        <v>1226</v>
      </c>
      <c r="I9" s="29" t="str">
        <f t="shared" si="0"/>
        <v>JO43DC</v>
      </c>
      <c r="J9" s="29">
        <f t="shared" si="1"/>
        <v>8.25</v>
      </c>
      <c r="K9" s="29">
        <f t="shared" si="10"/>
        <v>53.083333333333336</v>
      </c>
      <c r="L9" s="29" t="str">
        <f t="shared" si="11"/>
        <v>JN39NK</v>
      </c>
      <c r="M9" s="29">
        <f t="shared" si="4"/>
        <v>7.083333333333333</v>
      </c>
      <c r="N9" s="29">
        <f t="shared" si="12"/>
        <v>49.416666666666664</v>
      </c>
      <c r="O9" s="30">
        <f t="shared" si="13"/>
        <v>0.06524978178520002</v>
      </c>
      <c r="P9" s="41">
        <f t="shared" si="14"/>
        <v>415.7259346880449</v>
      </c>
      <c r="Q9" s="41">
        <f t="shared" si="15"/>
        <v>168.27906770950955</v>
      </c>
      <c r="R9" s="42">
        <f t="shared" si="9"/>
        <v>191.72093229049045</v>
      </c>
    </row>
    <row r="10" spans="1:18" ht="12.75">
      <c r="A10" s="27">
        <v>24048820</v>
      </c>
      <c r="B10" s="29" t="s">
        <v>222</v>
      </c>
      <c r="C10" s="29" t="s">
        <v>220</v>
      </c>
      <c r="D10" s="29">
        <v>0.12</v>
      </c>
      <c r="E10" s="68" t="s">
        <v>769</v>
      </c>
      <c r="F10" s="68" t="s">
        <v>735</v>
      </c>
      <c r="G10" s="29">
        <v>175</v>
      </c>
      <c r="H10" s="29" t="s">
        <v>221</v>
      </c>
      <c r="I10" s="29" t="str">
        <f t="shared" si="0"/>
        <v>JO43DC</v>
      </c>
      <c r="J10" s="29">
        <f t="shared" si="1"/>
        <v>8.25</v>
      </c>
      <c r="K10" s="29">
        <f t="shared" si="10"/>
        <v>53.083333333333336</v>
      </c>
      <c r="L10" s="29" t="str">
        <f t="shared" si="11"/>
        <v>JO31MC</v>
      </c>
      <c r="M10" s="29">
        <f t="shared" si="4"/>
        <v>7</v>
      </c>
      <c r="N10" s="29">
        <f t="shared" si="12"/>
        <v>51.083333333333336</v>
      </c>
      <c r="O10" s="30">
        <f t="shared" si="13"/>
        <v>0.037391101995301046</v>
      </c>
      <c r="P10" s="41">
        <f t="shared" si="14"/>
        <v>238.22992814266155</v>
      </c>
      <c r="Q10" s="41">
        <f t="shared" si="15"/>
        <v>158.49474813929965</v>
      </c>
      <c r="R10" s="42">
        <f t="shared" si="9"/>
        <v>201.50525186070035</v>
      </c>
    </row>
    <row r="11" spans="1:18" ht="12.75">
      <c r="A11" s="27">
        <v>24048833</v>
      </c>
      <c r="B11" s="29" t="s">
        <v>504</v>
      </c>
      <c r="C11" s="29" t="s">
        <v>194</v>
      </c>
      <c r="D11" s="29" t="s">
        <v>1227</v>
      </c>
      <c r="E11" s="68" t="s">
        <v>769</v>
      </c>
      <c r="F11" s="68" t="s">
        <v>735</v>
      </c>
      <c r="G11" s="29">
        <v>1090</v>
      </c>
      <c r="H11" s="29" t="s">
        <v>195</v>
      </c>
      <c r="I11" s="29" t="str">
        <f t="shared" si="0"/>
        <v>JO43DC</v>
      </c>
      <c r="J11" s="29">
        <f t="shared" si="1"/>
        <v>8.25</v>
      </c>
      <c r="K11" s="29">
        <f t="shared" si="10"/>
        <v>53.083333333333336</v>
      </c>
      <c r="L11" s="29" t="str">
        <f t="shared" si="11"/>
        <v>JO50WB</v>
      </c>
      <c r="M11" s="29">
        <f t="shared" si="4"/>
        <v>11.833333333333334</v>
      </c>
      <c r="N11" s="29">
        <f t="shared" si="12"/>
        <v>50.041666666666664</v>
      </c>
      <c r="O11" s="30">
        <f t="shared" si="13"/>
        <v>0.06578364459525488</v>
      </c>
      <c r="P11" s="41">
        <f t="shared" si="14"/>
        <v>419.1273348097474</v>
      </c>
      <c r="Q11" s="41">
        <f t="shared" si="15"/>
        <v>142.36600151532843</v>
      </c>
      <c r="R11" s="42">
        <f t="shared" si="9"/>
        <v>142.36600151532843</v>
      </c>
    </row>
    <row r="12" spans="1:18" ht="12.75">
      <c r="A12" s="27">
        <v>24048840</v>
      </c>
      <c r="B12" s="29" t="s">
        <v>28</v>
      </c>
      <c r="C12" s="29" t="s">
        <v>29</v>
      </c>
      <c r="D12" s="29">
        <v>0.5</v>
      </c>
      <c r="E12" s="68" t="s">
        <v>769</v>
      </c>
      <c r="F12" s="68">
        <v>0</v>
      </c>
      <c r="G12" s="29">
        <v>925</v>
      </c>
      <c r="H12" s="29" t="s">
        <v>1228</v>
      </c>
      <c r="I12" s="29" t="str">
        <f t="shared" si="0"/>
        <v>JO43DC</v>
      </c>
      <c r="J12" s="29">
        <f t="shared" si="1"/>
        <v>8.25</v>
      </c>
      <c r="K12" s="29">
        <f t="shared" si="10"/>
        <v>53.083333333333336</v>
      </c>
      <c r="L12" s="29" t="str">
        <f t="shared" si="11"/>
        <v>JO50WC</v>
      </c>
      <c r="M12" s="29">
        <f t="shared" si="4"/>
        <v>11.833333333333334</v>
      </c>
      <c r="N12" s="29">
        <f t="shared" si="12"/>
        <v>50.083333333333336</v>
      </c>
      <c r="O12" s="30">
        <f t="shared" si="13"/>
        <v>0.06518799658681118</v>
      </c>
      <c r="P12" s="41">
        <f t="shared" si="14"/>
        <v>415.33228265355007</v>
      </c>
      <c r="Q12" s="41">
        <f t="shared" si="15"/>
        <v>142.00071641995498</v>
      </c>
      <c r="R12" s="42">
        <f t="shared" si="9"/>
        <v>142.00071641995498</v>
      </c>
    </row>
    <row r="13" spans="1:18" ht="12.75">
      <c r="A13" s="27">
        <v>24048850</v>
      </c>
      <c r="B13" s="29" t="s">
        <v>196</v>
      </c>
      <c r="C13" s="29" t="s">
        <v>130</v>
      </c>
      <c r="D13" s="29">
        <v>0.05</v>
      </c>
      <c r="E13" s="68" t="s">
        <v>1229</v>
      </c>
      <c r="F13" s="68" t="s">
        <v>735</v>
      </c>
      <c r="G13" s="29">
        <v>80</v>
      </c>
      <c r="H13" s="29"/>
      <c r="I13" s="29" t="str">
        <f t="shared" si="0"/>
        <v>JO43DC</v>
      </c>
      <c r="J13" s="29">
        <f t="shared" si="1"/>
        <v>8.25</v>
      </c>
      <c r="K13" s="29">
        <f t="shared" si="10"/>
        <v>53.083333333333336</v>
      </c>
      <c r="L13" s="29" t="str">
        <f t="shared" si="11"/>
        <v>JO31JK</v>
      </c>
      <c r="M13" s="29">
        <f t="shared" si="4"/>
        <v>6.75</v>
      </c>
      <c r="N13" s="29">
        <f t="shared" si="12"/>
        <v>51.416666666666664</v>
      </c>
      <c r="O13" s="30">
        <f t="shared" si="13"/>
        <v>0.03321042434688204</v>
      </c>
      <c r="P13" s="41">
        <f t="shared" si="14"/>
        <v>211.59357664128953</v>
      </c>
      <c r="Q13" s="41">
        <f t="shared" si="15"/>
        <v>150.55010150971174</v>
      </c>
      <c r="R13" s="42">
        <f t="shared" si="9"/>
        <v>209.44989849028826</v>
      </c>
    </row>
    <row r="14" spans="1:18" ht="12.75">
      <c r="A14" s="27">
        <v>24048853</v>
      </c>
      <c r="B14" s="29" t="s">
        <v>270</v>
      </c>
      <c r="C14" s="29" t="s">
        <v>271</v>
      </c>
      <c r="D14" s="29">
        <v>0.01</v>
      </c>
      <c r="E14" s="68" t="s">
        <v>1230</v>
      </c>
      <c r="F14" s="68" t="s">
        <v>1231</v>
      </c>
      <c r="G14" s="29">
        <v>1838</v>
      </c>
      <c r="H14" s="29" t="s">
        <v>272</v>
      </c>
      <c r="I14" s="29" t="str">
        <f t="shared" si="0"/>
        <v>JO43DC</v>
      </c>
      <c r="J14" s="29">
        <f t="shared" si="1"/>
        <v>8.25</v>
      </c>
      <c r="K14" s="29">
        <f t="shared" si="10"/>
        <v>53.083333333333336</v>
      </c>
      <c r="L14" s="29" t="str">
        <f t="shared" si="11"/>
        <v>JN67AQ</v>
      </c>
      <c r="M14" s="29">
        <f t="shared" si="4"/>
        <v>12</v>
      </c>
      <c r="N14" s="29">
        <f t="shared" si="12"/>
        <v>47.666666666666664</v>
      </c>
      <c r="O14" s="30">
        <f t="shared" si="13"/>
        <v>0.10330802098198055</v>
      </c>
      <c r="P14" s="41">
        <f t="shared" si="14"/>
        <v>658.2063940824927</v>
      </c>
      <c r="Q14" s="41">
        <f t="shared" si="15"/>
        <v>154.7158209337751</v>
      </c>
      <c r="R14" s="42">
        <f t="shared" si="9"/>
        <v>154.7158209337751</v>
      </c>
    </row>
    <row r="15" spans="1:18" ht="12.75">
      <c r="A15" s="27">
        <v>24048860</v>
      </c>
      <c r="B15" s="29" t="s">
        <v>231</v>
      </c>
      <c r="C15" s="29" t="s">
        <v>232</v>
      </c>
      <c r="D15" s="29">
        <v>0.03</v>
      </c>
      <c r="E15" s="68" t="s">
        <v>1232</v>
      </c>
      <c r="F15" s="68" t="s">
        <v>1233</v>
      </c>
      <c r="G15" s="29">
        <v>1456</v>
      </c>
      <c r="H15" s="29" t="s">
        <v>233</v>
      </c>
      <c r="I15" s="29" t="str">
        <f t="shared" si="0"/>
        <v>JO43DC</v>
      </c>
      <c r="J15" s="29">
        <f t="shared" si="1"/>
        <v>8.25</v>
      </c>
      <c r="K15" s="29">
        <f t="shared" si="10"/>
        <v>53.083333333333336</v>
      </c>
      <c r="L15" s="29" t="str">
        <f t="shared" si="11"/>
        <v>JN69NC</v>
      </c>
      <c r="M15" s="29">
        <f t="shared" si="4"/>
        <v>13.083333333333334</v>
      </c>
      <c r="N15" s="29">
        <f t="shared" si="12"/>
        <v>49.083333333333336</v>
      </c>
      <c r="O15" s="30">
        <f t="shared" si="13"/>
        <v>0.08760530052028748</v>
      </c>
      <c r="P15" s="41">
        <f t="shared" si="14"/>
        <v>558.1596512049076</v>
      </c>
      <c r="Q15" s="41">
        <f t="shared" si="15"/>
        <v>140.8953662342178</v>
      </c>
      <c r="R15" s="42">
        <f t="shared" si="9"/>
        <v>140.8953662342178</v>
      </c>
    </row>
    <row r="16" spans="1:18" ht="12.75">
      <c r="A16" s="27">
        <v>24048865</v>
      </c>
      <c r="B16" s="29" t="s">
        <v>135</v>
      </c>
      <c r="C16" s="29" t="s">
        <v>136</v>
      </c>
      <c r="D16" s="29">
        <v>1</v>
      </c>
      <c r="E16" s="68" t="s">
        <v>1234</v>
      </c>
      <c r="F16" s="68" t="s">
        <v>735</v>
      </c>
      <c r="G16" s="29">
        <v>260</v>
      </c>
      <c r="H16" s="29" t="s">
        <v>137</v>
      </c>
      <c r="I16" s="29" t="str">
        <f t="shared" si="0"/>
        <v>JO43DC</v>
      </c>
      <c r="J16" s="29">
        <f t="shared" si="1"/>
        <v>8.25</v>
      </c>
      <c r="K16" s="29">
        <f t="shared" si="10"/>
        <v>53.083333333333336</v>
      </c>
      <c r="L16" s="29" t="str">
        <f t="shared" si="11"/>
        <v>JO30LX</v>
      </c>
      <c r="M16" s="29">
        <f t="shared" si="4"/>
        <v>6.916666666666667</v>
      </c>
      <c r="N16" s="29">
        <f t="shared" si="12"/>
        <v>50.958333333333336</v>
      </c>
      <c r="O16" s="30">
        <f t="shared" si="13"/>
        <v>0.0397550954418342</v>
      </c>
      <c r="P16" s="41">
        <f t="shared" si="14"/>
        <v>253.29163958855824</v>
      </c>
      <c r="Q16" s="41">
        <f t="shared" si="15"/>
        <v>158.3599868540866</v>
      </c>
      <c r="R16" s="42">
        <f t="shared" si="9"/>
        <v>201.6400131459134</v>
      </c>
    </row>
    <row r="17" spans="1:18" ht="12.75">
      <c r="A17" s="27">
        <v>24048875</v>
      </c>
      <c r="B17" s="29" t="s">
        <v>276</v>
      </c>
      <c r="C17" s="29" t="s">
        <v>277</v>
      </c>
      <c r="D17" s="29"/>
      <c r="E17" s="68"/>
      <c r="F17" s="68"/>
      <c r="G17" s="29"/>
      <c r="H17" s="29" t="s">
        <v>278</v>
      </c>
      <c r="I17" s="29" t="str">
        <f t="shared" si="0"/>
        <v>JO43DC</v>
      </c>
      <c r="J17" s="29">
        <f t="shared" si="1"/>
        <v>8.25</v>
      </c>
      <c r="K17" s="29">
        <f t="shared" si="10"/>
        <v>53.083333333333336</v>
      </c>
      <c r="L17" s="29" t="str">
        <f t="shared" si="11"/>
        <v>JO51GT</v>
      </c>
      <c r="M17" s="29">
        <f t="shared" si="4"/>
        <v>10.5</v>
      </c>
      <c r="N17" s="29">
        <f t="shared" si="12"/>
        <v>51.791666666666664</v>
      </c>
      <c r="O17" s="30">
        <f t="shared" si="13"/>
        <v>0.032880896052521535</v>
      </c>
      <c r="P17" s="41">
        <f t="shared" si="14"/>
        <v>209.49405301943045</v>
      </c>
      <c r="Q17" s="41">
        <f t="shared" si="15"/>
        <v>132.38348541245702</v>
      </c>
      <c r="R17" s="42">
        <f t="shared" si="9"/>
        <v>132.38348541245702</v>
      </c>
    </row>
    <row r="18" spans="1:18" ht="12.75">
      <c r="A18" s="27">
        <v>24048885</v>
      </c>
      <c r="B18" s="29" t="s">
        <v>505</v>
      </c>
      <c r="C18" s="29" t="s">
        <v>156</v>
      </c>
      <c r="D18" s="29"/>
      <c r="E18" s="68" t="s">
        <v>769</v>
      </c>
      <c r="F18" s="68" t="s">
        <v>735</v>
      </c>
      <c r="G18" s="29">
        <v>260</v>
      </c>
      <c r="H18" s="29" t="s">
        <v>157</v>
      </c>
      <c r="I18" s="29" t="str">
        <f t="shared" si="0"/>
        <v>JO43DC</v>
      </c>
      <c r="J18" s="29">
        <f t="shared" si="1"/>
        <v>8.25</v>
      </c>
      <c r="K18" s="29">
        <f t="shared" si="10"/>
        <v>53.083333333333336</v>
      </c>
      <c r="L18" s="29" t="str">
        <f t="shared" si="11"/>
        <v>JO61UA</v>
      </c>
      <c r="M18" s="29">
        <f t="shared" si="4"/>
        <v>13.666666666666666</v>
      </c>
      <c r="N18" s="29">
        <f t="shared" si="12"/>
        <v>51</v>
      </c>
      <c r="O18" s="30">
        <f t="shared" si="13"/>
        <v>0.06855456498018575</v>
      </c>
      <c r="P18" s="41">
        <f t="shared" si="14"/>
        <v>436.78169985825747</v>
      </c>
      <c r="Q18" s="41">
        <f t="shared" si="15"/>
        <v>119.86081795296062</v>
      </c>
      <c r="R18" s="42">
        <f t="shared" si="9"/>
        <v>119.86081795296062</v>
      </c>
    </row>
    <row r="19" spans="1:18" ht="12.75">
      <c r="A19" s="27">
        <v>24048895</v>
      </c>
      <c r="B19" s="29" t="s">
        <v>286</v>
      </c>
      <c r="C19" s="29" t="s">
        <v>287</v>
      </c>
      <c r="D19" s="29"/>
      <c r="E19" s="68"/>
      <c r="F19" s="68"/>
      <c r="G19" s="29"/>
      <c r="H19" s="29" t="s">
        <v>288</v>
      </c>
      <c r="I19" s="29" t="str">
        <f t="shared" si="0"/>
        <v>JO43DC</v>
      </c>
      <c r="J19" s="29">
        <f t="shared" si="1"/>
        <v>8.25</v>
      </c>
      <c r="K19" s="29">
        <f t="shared" si="10"/>
        <v>53.083333333333336</v>
      </c>
      <c r="L19" s="29" t="str">
        <f t="shared" si="11"/>
        <v>JN57UU</v>
      </c>
      <c r="M19" s="29">
        <f t="shared" si="4"/>
        <v>11.666666666666666</v>
      </c>
      <c r="N19" s="29">
        <f t="shared" si="12"/>
        <v>47.833333333333336</v>
      </c>
      <c r="O19" s="30">
        <f t="shared" si="13"/>
        <v>0.09915436484201567</v>
      </c>
      <c r="P19" s="41">
        <f t="shared" si="14"/>
        <v>631.7422047179344</v>
      </c>
      <c r="Q19" s="41">
        <f t="shared" si="15"/>
        <v>156.16271868517106</v>
      </c>
      <c r="R19" s="42">
        <f t="shared" si="9"/>
        <v>156.16271868517106</v>
      </c>
    </row>
    <row r="20" spans="1:18" ht="12.75">
      <c r="A20" s="27">
        <v>24048900</v>
      </c>
      <c r="B20" s="29" t="s">
        <v>236</v>
      </c>
      <c r="C20" s="29" t="s">
        <v>237</v>
      </c>
      <c r="D20" s="29"/>
      <c r="E20" s="68"/>
      <c r="F20" s="68"/>
      <c r="G20" s="29"/>
      <c r="H20" s="29" t="s">
        <v>238</v>
      </c>
      <c r="I20" s="29" t="str">
        <f t="shared" si="0"/>
        <v>JO43DC</v>
      </c>
      <c r="J20" s="29">
        <f t="shared" si="1"/>
        <v>8.25</v>
      </c>
      <c r="K20" s="29">
        <f t="shared" si="10"/>
        <v>53.083333333333336</v>
      </c>
      <c r="L20" s="29" t="str">
        <f t="shared" si="11"/>
        <v>JN48BI</v>
      </c>
      <c r="M20" s="29">
        <f t="shared" si="4"/>
        <v>8.083333333333334</v>
      </c>
      <c r="N20" s="29">
        <f t="shared" si="12"/>
        <v>48.333333333333336</v>
      </c>
      <c r="O20" s="30">
        <f t="shared" si="13"/>
        <v>0.0829235383849567</v>
      </c>
      <c r="P20" s="41">
        <f t="shared" si="14"/>
        <v>528.3307401120746</v>
      </c>
      <c r="Q20" s="41">
        <f t="shared" si="15"/>
        <v>178.66218542621726</v>
      </c>
      <c r="R20" s="42">
        <f t="shared" si="9"/>
        <v>181.33781457378274</v>
      </c>
    </row>
    <row r="21" spans="1:18" ht="12.75">
      <c r="A21" s="27">
        <v>24048905</v>
      </c>
      <c r="B21" s="29" t="s">
        <v>508</v>
      </c>
      <c r="C21" s="29" t="s">
        <v>509</v>
      </c>
      <c r="D21" s="29"/>
      <c r="E21" s="68"/>
      <c r="F21" s="68"/>
      <c r="G21" s="29"/>
      <c r="H21" s="29"/>
      <c r="I21" s="29" t="str">
        <f t="shared" si="0"/>
        <v>JO43DC</v>
      </c>
      <c r="J21" s="29">
        <f t="shared" si="1"/>
        <v>8.25</v>
      </c>
      <c r="K21" s="29">
        <f t="shared" si="2"/>
        <v>53.083333333333336</v>
      </c>
      <c r="L21" s="29" t="str">
        <f t="shared" si="3"/>
        <v>JN59MI</v>
      </c>
      <c r="M21" s="29">
        <f t="shared" si="4"/>
        <v>11</v>
      </c>
      <c r="N21" s="29">
        <f t="shared" si="5"/>
        <v>49.333333333333336</v>
      </c>
      <c r="O21" s="30">
        <f t="shared" si="6"/>
        <v>0.07201335179318935</v>
      </c>
      <c r="P21" s="41">
        <f t="shared" si="7"/>
        <v>458.8186682799473</v>
      </c>
      <c r="Q21" s="41">
        <f t="shared" si="8"/>
        <v>154.2442804581977</v>
      </c>
      <c r="R21" s="42">
        <f aca="true" t="shared" si="16" ref="R21:R42">IF(C21="","",IF((SIN((M21-J21)*PI()/180))&lt;0,360-Q21,Q21))</f>
        <v>154.2442804581977</v>
      </c>
    </row>
    <row r="22" spans="1:18" ht="12.75">
      <c r="A22" s="27">
        <v>24048910</v>
      </c>
      <c r="B22" s="29" t="s">
        <v>289</v>
      </c>
      <c r="C22" s="29" t="s">
        <v>290</v>
      </c>
      <c r="D22" s="29"/>
      <c r="E22" s="68"/>
      <c r="F22" s="68"/>
      <c r="G22" s="29"/>
      <c r="H22" s="29" t="s">
        <v>291</v>
      </c>
      <c r="I22" s="29" t="str">
        <f t="shared" si="0"/>
        <v>JO43DC</v>
      </c>
      <c r="J22" s="29">
        <f t="shared" si="1"/>
        <v>8.25</v>
      </c>
      <c r="K22" s="29">
        <f t="shared" si="2"/>
        <v>53.083333333333336</v>
      </c>
      <c r="L22" s="29" t="str">
        <f t="shared" si="3"/>
        <v>JO51HT</v>
      </c>
      <c r="M22" s="29">
        <f t="shared" si="4"/>
        <v>10.583333333333334</v>
      </c>
      <c r="N22" s="29">
        <f t="shared" si="5"/>
        <v>51.791666666666664</v>
      </c>
      <c r="O22" s="30">
        <f t="shared" si="6"/>
        <v>0.03353169619271745</v>
      </c>
      <c r="P22" s="41">
        <f t="shared" si="7"/>
        <v>213.6404959526607</v>
      </c>
      <c r="Q22" s="41">
        <f t="shared" si="8"/>
        <v>131.3115689443579</v>
      </c>
      <c r="R22" s="42">
        <f t="shared" si="16"/>
        <v>131.3115689443579</v>
      </c>
    </row>
    <row r="23" spans="1:18" ht="12.75">
      <c r="A23" s="27">
        <v>24048912</v>
      </c>
      <c r="B23" s="29" t="s">
        <v>510</v>
      </c>
      <c r="C23" s="29" t="s">
        <v>511</v>
      </c>
      <c r="D23" s="29"/>
      <c r="E23" s="68"/>
      <c r="F23" s="68"/>
      <c r="G23" s="29"/>
      <c r="H23" s="29"/>
      <c r="I23" s="29" t="str">
        <f t="shared" si="0"/>
        <v>JO43DC</v>
      </c>
      <c r="J23" s="29">
        <f t="shared" si="1"/>
        <v>8.25</v>
      </c>
      <c r="K23" s="29">
        <f t="shared" si="2"/>
        <v>53.083333333333336</v>
      </c>
      <c r="L23" s="29" t="str">
        <f t="shared" si="3"/>
        <v>JO51GO</v>
      </c>
      <c r="M23" s="29">
        <f t="shared" si="4"/>
        <v>10.5</v>
      </c>
      <c r="N23" s="29">
        <f t="shared" si="5"/>
        <v>51.583333333333336</v>
      </c>
      <c r="O23" s="30">
        <f t="shared" si="6"/>
        <v>0.035510249497250346</v>
      </c>
      <c r="P23" s="41">
        <f t="shared" si="7"/>
        <v>226.24645262183114</v>
      </c>
      <c r="Q23" s="41">
        <f t="shared" si="8"/>
        <v>136.59650209357773</v>
      </c>
      <c r="R23" s="42">
        <f t="shared" si="16"/>
        <v>136.59650209357773</v>
      </c>
    </row>
    <row r="24" spans="1:18" ht="12.75">
      <c r="A24" s="27">
        <v>24048920</v>
      </c>
      <c r="B24" s="29" t="s">
        <v>124</v>
      </c>
      <c r="C24" s="29" t="s">
        <v>125</v>
      </c>
      <c r="D24" s="29"/>
      <c r="E24" s="68"/>
      <c r="F24" s="68"/>
      <c r="G24" s="29"/>
      <c r="H24" s="29" t="s">
        <v>126</v>
      </c>
      <c r="I24" s="29" t="str">
        <f t="shared" si="0"/>
        <v>JO43DC</v>
      </c>
      <c r="J24" s="29">
        <f t="shared" si="1"/>
        <v>8.25</v>
      </c>
      <c r="K24" s="29">
        <f t="shared" si="2"/>
        <v>53.083333333333336</v>
      </c>
      <c r="L24" s="29" t="str">
        <f t="shared" si="3"/>
        <v>JN57VX</v>
      </c>
      <c r="M24" s="29">
        <f t="shared" si="4"/>
        <v>11.75</v>
      </c>
      <c r="N24" s="29">
        <f t="shared" si="5"/>
        <v>47.958333333333336</v>
      </c>
      <c r="O24" s="30">
        <f t="shared" si="6"/>
        <v>0.09748678983054648</v>
      </c>
      <c r="P24" s="41">
        <f t="shared" si="7"/>
        <v>621.1175840473609</v>
      </c>
      <c r="Q24" s="41">
        <f t="shared" si="8"/>
        <v>155.163596815479</v>
      </c>
      <c r="R24" s="42">
        <f t="shared" si="16"/>
        <v>155.163596815479</v>
      </c>
    </row>
    <row r="25" spans="1:18" ht="12.75">
      <c r="A25" s="27">
        <v>24048930</v>
      </c>
      <c r="B25" s="29" t="s">
        <v>507</v>
      </c>
      <c r="C25" s="29" t="s">
        <v>227</v>
      </c>
      <c r="D25" s="29"/>
      <c r="E25" s="68"/>
      <c r="F25" s="68"/>
      <c r="G25" s="29"/>
      <c r="H25" s="29" t="s">
        <v>228</v>
      </c>
      <c r="I25" s="29" t="str">
        <f t="shared" si="0"/>
        <v>JO43DC</v>
      </c>
      <c r="J25" s="29">
        <f t="shared" si="1"/>
        <v>8.25</v>
      </c>
      <c r="K25" s="29">
        <f t="shared" si="2"/>
        <v>53.083333333333336</v>
      </c>
      <c r="L25" s="29" t="str">
        <f t="shared" si="3"/>
        <v>JO40FE</v>
      </c>
      <c r="M25" s="29">
        <f t="shared" si="4"/>
        <v>8.416666666666666</v>
      </c>
      <c r="N25" s="29">
        <f t="shared" si="5"/>
        <v>50.166666666666664</v>
      </c>
      <c r="O25" s="30">
        <f t="shared" si="6"/>
        <v>0.050937417371736515</v>
      </c>
      <c r="P25" s="41">
        <f t="shared" si="7"/>
        <v>324.5375673005449</v>
      </c>
      <c r="Q25" s="41">
        <f t="shared" si="8"/>
        <v>177.90273404356978</v>
      </c>
      <c r="R25" s="42">
        <f t="shared" si="16"/>
        <v>177.90273404356978</v>
      </c>
    </row>
    <row r="26" spans="1:18" ht="12.75">
      <c r="A26" s="27">
        <v>24048940</v>
      </c>
      <c r="B26" s="29" t="s">
        <v>132</v>
      </c>
      <c r="C26" s="29" t="s">
        <v>506</v>
      </c>
      <c r="D26" s="29"/>
      <c r="E26" s="68"/>
      <c r="F26" s="68"/>
      <c r="G26" s="29"/>
      <c r="H26" s="29" t="s">
        <v>134</v>
      </c>
      <c r="I26" s="29" t="str">
        <f t="shared" si="0"/>
        <v>JO43DC</v>
      </c>
      <c r="J26" s="29">
        <f t="shared" si="1"/>
        <v>8.25</v>
      </c>
      <c r="K26" s="29">
        <f t="shared" si="2"/>
        <v>53.083333333333336</v>
      </c>
      <c r="L26" s="29" t="str">
        <f t="shared" si="3"/>
        <v>JO31SL</v>
      </c>
      <c r="M26" s="29">
        <f t="shared" si="4"/>
        <v>7.5</v>
      </c>
      <c r="N26" s="29">
        <f t="shared" si="5"/>
        <v>51.458333333333336</v>
      </c>
      <c r="O26" s="30">
        <f t="shared" si="6"/>
        <v>0.029470600800850955</v>
      </c>
      <c r="P26" s="41">
        <f t="shared" si="7"/>
        <v>187.7660388824617</v>
      </c>
      <c r="Q26" s="41">
        <f t="shared" si="8"/>
        <v>163.93143590125055</v>
      </c>
      <c r="R26" s="42">
        <f t="shared" si="16"/>
        <v>196.06856409874945</v>
      </c>
    </row>
    <row r="27" spans="1:18" ht="12.75">
      <c r="A27" s="27">
        <v>24048950</v>
      </c>
      <c r="B27" s="29" t="s">
        <v>513</v>
      </c>
      <c r="C27" s="29" t="s">
        <v>514</v>
      </c>
      <c r="D27" s="29"/>
      <c r="E27" s="68"/>
      <c r="F27" s="68"/>
      <c r="G27" s="29"/>
      <c r="H27" s="29"/>
      <c r="I27" s="29" t="str">
        <f t="shared" si="0"/>
        <v>JO43DC</v>
      </c>
      <c r="J27" s="29">
        <f t="shared" si="1"/>
        <v>8.25</v>
      </c>
      <c r="K27" s="29">
        <f t="shared" si="2"/>
        <v>53.083333333333336</v>
      </c>
      <c r="L27" s="29" t="str">
        <f t="shared" si="3"/>
        <v>JO40RW</v>
      </c>
      <c r="M27" s="29">
        <f t="shared" si="4"/>
        <v>9.416666666666666</v>
      </c>
      <c r="N27" s="29">
        <f t="shared" si="5"/>
        <v>50.916666666666664</v>
      </c>
      <c r="O27" s="30">
        <f t="shared" si="6"/>
        <v>0.03983781963346811</v>
      </c>
      <c r="P27" s="41">
        <f t="shared" si="7"/>
        <v>253.81870023071536</v>
      </c>
      <c r="Q27" s="41">
        <f t="shared" si="8"/>
        <v>161.19775142916185</v>
      </c>
      <c r="R27" s="42">
        <f t="shared" si="16"/>
        <v>161.19775142916185</v>
      </c>
    </row>
    <row r="28" spans="1:18" ht="12.75">
      <c r="A28" s="27">
        <v>24048960</v>
      </c>
      <c r="B28" s="29" t="s">
        <v>512</v>
      </c>
      <c r="C28" s="29" t="s">
        <v>240</v>
      </c>
      <c r="D28" s="29"/>
      <c r="E28" s="68"/>
      <c r="F28" s="68"/>
      <c r="G28" s="29"/>
      <c r="H28" s="29" t="s">
        <v>241</v>
      </c>
      <c r="I28" s="29" t="str">
        <f t="shared" si="0"/>
        <v>JO43DC</v>
      </c>
      <c r="J28" s="29">
        <f t="shared" si="1"/>
        <v>8.25</v>
      </c>
      <c r="K28" s="29">
        <f t="shared" si="10"/>
        <v>53.083333333333336</v>
      </c>
      <c r="L28" s="29" t="str">
        <f t="shared" si="11"/>
        <v>JN58KR</v>
      </c>
      <c r="M28" s="29">
        <f t="shared" si="4"/>
        <v>10.833333333333334</v>
      </c>
      <c r="N28" s="29">
        <f t="shared" si="12"/>
        <v>48.708333333333336</v>
      </c>
      <c r="O28" s="30">
        <f t="shared" si="13"/>
        <v>0.08146803748047837</v>
      </c>
      <c r="P28" s="41">
        <f t="shared" si="14"/>
        <v>519.0573071993718</v>
      </c>
      <c r="Q28" s="41">
        <f t="shared" si="15"/>
        <v>158.56217898008654</v>
      </c>
      <c r="R28" s="42">
        <f t="shared" si="16"/>
        <v>158.56217898008654</v>
      </c>
    </row>
    <row r="29" spans="1:18" ht="12.75">
      <c r="A29" s="27">
        <v>24048965</v>
      </c>
      <c r="B29" s="29" t="s">
        <v>37</v>
      </c>
      <c r="C29" s="29" t="s">
        <v>38</v>
      </c>
      <c r="D29" s="29"/>
      <c r="E29" s="68"/>
      <c r="F29" s="68"/>
      <c r="G29" s="29"/>
      <c r="H29" s="29" t="s">
        <v>39</v>
      </c>
      <c r="I29" s="29" t="str">
        <f t="shared" si="0"/>
        <v>JO43DC</v>
      </c>
      <c r="J29" s="29">
        <f t="shared" si="1"/>
        <v>8.25</v>
      </c>
      <c r="K29" s="29">
        <f t="shared" si="2"/>
        <v>53.083333333333336</v>
      </c>
      <c r="L29" s="29" t="str">
        <f t="shared" si="3"/>
        <v>JN59PL</v>
      </c>
      <c r="M29" s="29">
        <f t="shared" si="4"/>
        <v>11.25</v>
      </c>
      <c r="N29" s="29">
        <f t="shared" si="5"/>
        <v>49.458333333333336</v>
      </c>
      <c r="O29" s="30">
        <f t="shared" si="6"/>
        <v>0.07123061500023398</v>
      </c>
      <c r="P29" s="41">
        <f t="shared" si="7"/>
        <v>453.83161735099077</v>
      </c>
      <c r="Q29" s="41">
        <f t="shared" si="8"/>
        <v>151.44608610816562</v>
      </c>
      <c r="R29" s="42">
        <f t="shared" si="16"/>
        <v>151.44608610816562</v>
      </c>
    </row>
    <row r="30" spans="1:18" ht="12.75">
      <c r="A30" s="27">
        <v>24048975</v>
      </c>
      <c r="B30" s="29" t="s">
        <v>306</v>
      </c>
      <c r="C30" s="29" t="s">
        <v>848</v>
      </c>
      <c r="D30" s="29">
        <v>1</v>
      </c>
      <c r="E30" s="68" t="s">
        <v>849</v>
      </c>
      <c r="F30" s="68" t="s">
        <v>850</v>
      </c>
      <c r="G30" s="29">
        <v>120</v>
      </c>
      <c r="H30" s="29"/>
      <c r="I30" s="29" t="str">
        <f t="shared" si="0"/>
        <v>JO43DC</v>
      </c>
      <c r="J30" s="29">
        <f t="shared" si="1"/>
        <v>8.25</v>
      </c>
      <c r="K30" s="29">
        <f>(CODE(MID(I30,2,1))-74)*10+MID(I30,4,1)*1+(CODE(MID(I30,6,1))-65)/24</f>
        <v>53.083333333333336</v>
      </c>
      <c r="L30" s="29" t="str">
        <f>UPPER(C30)</f>
        <v>JO20KV</v>
      </c>
      <c r="M30" s="29">
        <f t="shared" si="4"/>
        <v>4.833333333333333</v>
      </c>
      <c r="N30" s="29">
        <f>(CODE(MID(L30,2,1))-74)*10+MID(L30,4,1)*1+(CODE(MID(L30,6,1))-65)/24</f>
        <v>50.875</v>
      </c>
      <c r="O30" s="30">
        <f>ACOS(SIN(N30*PI()/180)*SIN(K30*PI()/180)+COS(N30*PI()/180)*COS(K30*PI()/180)*COS((J30-M30)*PI()/180))</f>
        <v>0.053229841340858286</v>
      </c>
      <c r="P30" s="41">
        <f>IF(C30="","",6371.3*O30)</f>
        <v>339.1432881350104</v>
      </c>
      <c r="Q30" s="41">
        <f>ACOS((SIN(N30*PI()/180)-SIN(K30*PI()/180)*COS(O30))/(COS(K30*PI()/180)*SIN(O30)))*180/PI()</f>
        <v>135.02284938385216</v>
      </c>
      <c r="R30" s="42">
        <f t="shared" si="16"/>
        <v>224.97715061614784</v>
      </c>
    </row>
    <row r="31" spans="1:18" ht="12.75">
      <c r="A31" s="27">
        <v>24048985</v>
      </c>
      <c r="B31" s="29" t="s">
        <v>183</v>
      </c>
      <c r="C31" s="29" t="s">
        <v>167</v>
      </c>
      <c r="D31" s="29"/>
      <c r="E31" s="68"/>
      <c r="F31" s="68"/>
      <c r="G31" s="29"/>
      <c r="H31" s="29" t="s">
        <v>168</v>
      </c>
      <c r="I31" s="29" t="str">
        <f t="shared" si="0"/>
        <v>JO43DC</v>
      </c>
      <c r="J31" s="29">
        <f t="shared" si="1"/>
        <v>8.25</v>
      </c>
      <c r="K31" s="29">
        <f t="shared" si="2"/>
        <v>53.083333333333336</v>
      </c>
      <c r="L31" s="29" t="str">
        <f t="shared" si="3"/>
        <v>JN67CR</v>
      </c>
      <c r="M31" s="29">
        <f t="shared" si="4"/>
        <v>12.166666666666666</v>
      </c>
      <c r="N31" s="29">
        <f t="shared" si="5"/>
        <v>47.708333333333336</v>
      </c>
      <c r="O31" s="30">
        <f t="shared" si="6"/>
        <v>0.10340034866381753</v>
      </c>
      <c r="P31" s="41">
        <f t="shared" si="7"/>
        <v>658.7946414417806</v>
      </c>
      <c r="Q31" s="41">
        <f t="shared" si="8"/>
        <v>153.55688408656755</v>
      </c>
      <c r="R31" s="42">
        <f t="shared" si="16"/>
        <v>153.55688408656755</v>
      </c>
    </row>
    <row r="32" spans="1:18" ht="12.75">
      <c r="A32" s="27">
        <v>24192000</v>
      </c>
      <c r="B32" s="29" t="s">
        <v>160</v>
      </c>
      <c r="C32" s="29" t="s">
        <v>161</v>
      </c>
      <c r="D32" s="29"/>
      <c r="E32" s="68"/>
      <c r="F32" s="68"/>
      <c r="G32" s="29"/>
      <c r="H32" s="29" t="s">
        <v>162</v>
      </c>
      <c r="I32" s="29" t="str">
        <f t="shared" si="0"/>
        <v>JO43DC</v>
      </c>
      <c r="J32" s="29">
        <f t="shared" si="1"/>
        <v>8.25</v>
      </c>
      <c r="K32" s="29">
        <f t="shared" si="2"/>
        <v>53.083333333333336</v>
      </c>
      <c r="L32" s="29" t="str">
        <f t="shared" si="3"/>
        <v>JO11UB</v>
      </c>
      <c r="M32" s="29">
        <f t="shared" si="4"/>
        <v>3.666666666666667</v>
      </c>
      <c r="N32" s="29">
        <f t="shared" si="5"/>
        <v>51.041666666666664</v>
      </c>
      <c r="O32" s="30">
        <f t="shared" si="6"/>
        <v>0.060713893949965625</v>
      </c>
      <c r="P32" s="41">
        <f t="shared" si="7"/>
        <v>386.826432523416</v>
      </c>
      <c r="Q32" s="41">
        <f t="shared" si="8"/>
        <v>124.10120657683392</v>
      </c>
      <c r="R32" s="42">
        <f t="shared" si="16"/>
        <v>235.89879342316607</v>
      </c>
    </row>
    <row r="33" spans="1:18" ht="12.75">
      <c r="A33" s="27">
        <v>24192200</v>
      </c>
      <c r="B33" s="29" t="s">
        <v>127</v>
      </c>
      <c r="C33" s="29" t="s">
        <v>128</v>
      </c>
      <c r="D33" s="29"/>
      <c r="E33" s="68"/>
      <c r="F33" s="68"/>
      <c r="G33" s="29"/>
      <c r="H33" s="29" t="s">
        <v>126</v>
      </c>
      <c r="I33" s="29" t="str">
        <f t="shared" si="0"/>
        <v>JO43DC</v>
      </c>
      <c r="J33" s="29">
        <f t="shared" si="1"/>
        <v>8.25</v>
      </c>
      <c r="K33" s="29">
        <f t="shared" si="2"/>
        <v>53.083333333333336</v>
      </c>
      <c r="L33" s="29" t="str">
        <f t="shared" si="3"/>
        <v>JN58UF</v>
      </c>
      <c r="M33" s="29">
        <f t="shared" si="4"/>
        <v>11.666666666666666</v>
      </c>
      <c r="N33" s="29">
        <f t="shared" si="5"/>
        <v>48.208333333333336</v>
      </c>
      <c r="O33" s="30">
        <f t="shared" si="6"/>
        <v>0.09308229033936555</v>
      </c>
      <c r="P33" s="41">
        <f t="shared" si="7"/>
        <v>593.0551964391997</v>
      </c>
      <c r="Q33" s="41">
        <f t="shared" si="8"/>
        <v>154.70363070362453</v>
      </c>
      <c r="R33" s="42">
        <f t="shared" si="16"/>
        <v>154.70363070362453</v>
      </c>
    </row>
    <row r="34" spans="1:18" ht="12.75">
      <c r="A34" s="27">
        <v>24192875</v>
      </c>
      <c r="B34" s="29" t="s">
        <v>279</v>
      </c>
      <c r="C34" s="29" t="s">
        <v>280</v>
      </c>
      <c r="D34" s="29"/>
      <c r="E34" s="68"/>
      <c r="F34" s="68"/>
      <c r="G34" s="29"/>
      <c r="H34" s="29" t="s">
        <v>281</v>
      </c>
      <c r="I34" s="29" t="str">
        <f t="shared" si="0"/>
        <v>JO43DC</v>
      </c>
      <c r="J34" s="29">
        <f t="shared" si="1"/>
        <v>8.25</v>
      </c>
      <c r="K34" s="29">
        <f t="shared" si="2"/>
        <v>53.083333333333336</v>
      </c>
      <c r="L34" s="29" t="str">
        <f t="shared" si="3"/>
        <v>JN78DK</v>
      </c>
      <c r="M34" s="29">
        <f t="shared" si="4"/>
        <v>14.25</v>
      </c>
      <c r="N34" s="29">
        <f t="shared" si="5"/>
        <v>48.416666666666664</v>
      </c>
      <c r="O34" s="30">
        <f t="shared" si="6"/>
        <v>0.10491951248103448</v>
      </c>
      <c r="P34" s="41">
        <f t="shared" si="7"/>
        <v>668.473689870415</v>
      </c>
      <c r="Q34" s="41">
        <f t="shared" si="8"/>
        <v>138.51303476449112</v>
      </c>
      <c r="R34" s="42">
        <f t="shared" si="16"/>
        <v>138.51303476449112</v>
      </c>
    </row>
    <row r="35" spans="1:18" ht="12.75">
      <c r="A35" s="27">
        <v>24192875</v>
      </c>
      <c r="B35" s="29" t="s">
        <v>305</v>
      </c>
      <c r="C35" s="29" t="s">
        <v>178</v>
      </c>
      <c r="D35" s="29"/>
      <c r="E35" s="68"/>
      <c r="F35" s="68"/>
      <c r="G35" s="29"/>
      <c r="H35" s="29" t="s">
        <v>179</v>
      </c>
      <c r="I35" s="29" t="str">
        <f t="shared" si="0"/>
        <v>JO43DC</v>
      </c>
      <c r="J35" s="29">
        <f t="shared" si="1"/>
        <v>8.25</v>
      </c>
      <c r="K35" s="29">
        <f t="shared" si="2"/>
        <v>53.083333333333336</v>
      </c>
      <c r="L35" s="29" t="str">
        <f t="shared" si="3"/>
        <v>JO21EE</v>
      </c>
      <c r="M35" s="29">
        <f t="shared" si="4"/>
        <v>4.333333333333333</v>
      </c>
      <c r="N35" s="29">
        <f t="shared" si="5"/>
        <v>51.166666666666664</v>
      </c>
      <c r="O35" s="30">
        <f t="shared" si="6"/>
        <v>0.053656042438065876</v>
      </c>
      <c r="P35" s="41">
        <f t="shared" si="7"/>
        <v>341.85874318564913</v>
      </c>
      <c r="Q35" s="41">
        <f t="shared" si="8"/>
        <v>126.99931072443076</v>
      </c>
      <c r="R35" s="42">
        <f t="shared" si="16"/>
        <v>233.00068927556924</v>
      </c>
    </row>
    <row r="36" spans="1:18" ht="12.75">
      <c r="A36" s="27">
        <v>24192975</v>
      </c>
      <c r="B36" s="29" t="s">
        <v>306</v>
      </c>
      <c r="C36" s="29" t="s">
        <v>303</v>
      </c>
      <c r="D36" s="29"/>
      <c r="E36" s="68"/>
      <c r="F36" s="68"/>
      <c r="G36" s="29"/>
      <c r="H36" s="29" t="s">
        <v>304</v>
      </c>
      <c r="I36" s="29" t="str">
        <f t="shared" si="0"/>
        <v>JO43DC</v>
      </c>
      <c r="J36" s="29">
        <f t="shared" si="1"/>
        <v>8.25</v>
      </c>
      <c r="K36" s="29">
        <f t="shared" si="2"/>
        <v>53.083333333333336</v>
      </c>
      <c r="L36" s="29" t="str">
        <f t="shared" si="3"/>
        <v>JO20IV</v>
      </c>
      <c r="M36" s="29">
        <f t="shared" si="4"/>
        <v>4.666666666666667</v>
      </c>
      <c r="N36" s="29">
        <f t="shared" si="5"/>
        <v>50.875</v>
      </c>
      <c r="O36" s="30">
        <f t="shared" si="6"/>
        <v>0.054480237531052245</v>
      </c>
      <c r="P36" s="41">
        <f t="shared" si="7"/>
        <v>347.10993738159317</v>
      </c>
      <c r="Q36" s="41">
        <f t="shared" si="8"/>
        <v>133.592394568511</v>
      </c>
      <c r="R36" s="42">
        <f t="shared" si="16"/>
        <v>226.407605431489</v>
      </c>
    </row>
    <row r="37" spans="1:18" ht="12.75">
      <c r="A37" s="27"/>
      <c r="B37" s="29"/>
      <c r="C37" s="29"/>
      <c r="D37" s="29"/>
      <c r="E37" s="68"/>
      <c r="F37" s="68"/>
      <c r="G37" s="29"/>
      <c r="H37" s="29"/>
      <c r="I37" s="29" t="str">
        <f t="shared" si="0"/>
        <v>JO43DC</v>
      </c>
      <c r="J37" s="29">
        <f t="shared" si="1"/>
        <v>8.25</v>
      </c>
      <c r="K37" s="29">
        <f t="shared" si="2"/>
        <v>53.083333333333336</v>
      </c>
      <c r="L37" s="29">
        <f t="shared" si="3"/>
      </c>
      <c r="M37" s="29" t="e">
        <f t="shared" si="4"/>
        <v>#VALUE!</v>
      </c>
      <c r="N37" s="29" t="e">
        <f t="shared" si="5"/>
        <v>#VALUE!</v>
      </c>
      <c r="O37" s="30" t="e">
        <f t="shared" si="6"/>
        <v>#VALUE!</v>
      </c>
      <c r="P37" s="41">
        <f t="shared" si="7"/>
      </c>
      <c r="Q37" s="41" t="e">
        <f t="shared" si="8"/>
        <v>#VALUE!</v>
      </c>
      <c r="R37" s="42">
        <f t="shared" si="16"/>
      </c>
    </row>
    <row r="38" spans="1:18" ht="12.75">
      <c r="A38" s="27"/>
      <c r="B38" s="29"/>
      <c r="C38" s="29"/>
      <c r="D38" s="29"/>
      <c r="E38" s="68"/>
      <c r="F38" s="68"/>
      <c r="G38" s="29"/>
      <c r="H38" s="29"/>
      <c r="I38" s="29" t="str">
        <f t="shared" si="0"/>
        <v>JO43DC</v>
      </c>
      <c r="J38" s="29">
        <f t="shared" si="1"/>
        <v>8.25</v>
      </c>
      <c r="K38" s="29">
        <f t="shared" si="2"/>
        <v>53.083333333333336</v>
      </c>
      <c r="L38" s="29">
        <f t="shared" si="3"/>
      </c>
      <c r="M38" s="29" t="e">
        <f t="shared" si="4"/>
        <v>#VALUE!</v>
      </c>
      <c r="N38" s="29" t="e">
        <f t="shared" si="5"/>
        <v>#VALUE!</v>
      </c>
      <c r="O38" s="30" t="e">
        <f t="shared" si="6"/>
        <v>#VALUE!</v>
      </c>
      <c r="P38" s="41">
        <f t="shared" si="7"/>
      </c>
      <c r="Q38" s="41" t="e">
        <f t="shared" si="8"/>
        <v>#VALUE!</v>
      </c>
      <c r="R38" s="42">
        <f t="shared" si="16"/>
      </c>
    </row>
    <row r="39" spans="1:18" ht="12.75">
      <c r="A39" s="27"/>
      <c r="B39" s="29"/>
      <c r="C39" s="29"/>
      <c r="D39" s="29"/>
      <c r="E39" s="68"/>
      <c r="F39" s="68"/>
      <c r="G39" s="29"/>
      <c r="H39" s="29"/>
      <c r="I39" s="29" t="str">
        <f t="shared" si="0"/>
        <v>JO43DC</v>
      </c>
      <c r="J39" s="29">
        <f t="shared" si="1"/>
        <v>8.25</v>
      </c>
      <c r="K39" s="29">
        <f t="shared" si="2"/>
        <v>53.083333333333336</v>
      </c>
      <c r="L39" s="29">
        <f t="shared" si="3"/>
      </c>
      <c r="M39" s="29" t="e">
        <f t="shared" si="4"/>
        <v>#VALUE!</v>
      </c>
      <c r="N39" s="29" t="e">
        <f t="shared" si="5"/>
        <v>#VALUE!</v>
      </c>
      <c r="O39" s="30" t="e">
        <f t="shared" si="6"/>
        <v>#VALUE!</v>
      </c>
      <c r="P39" s="41">
        <f t="shared" si="7"/>
      </c>
      <c r="Q39" s="41" t="e">
        <f t="shared" si="8"/>
        <v>#VALUE!</v>
      </c>
      <c r="R39" s="42">
        <f t="shared" si="16"/>
      </c>
    </row>
    <row r="40" spans="1:18" ht="12.75">
      <c r="A40" s="27"/>
      <c r="B40" s="29"/>
      <c r="C40" s="29"/>
      <c r="D40" s="29"/>
      <c r="E40" s="68"/>
      <c r="F40" s="68"/>
      <c r="G40" s="29"/>
      <c r="H40" s="29"/>
      <c r="I40" s="29" t="str">
        <f t="shared" si="0"/>
        <v>JO43DC</v>
      </c>
      <c r="J40" s="29">
        <f t="shared" si="1"/>
        <v>8.25</v>
      </c>
      <c r="K40" s="29">
        <f t="shared" si="2"/>
        <v>53.083333333333336</v>
      </c>
      <c r="L40" s="29">
        <f t="shared" si="3"/>
      </c>
      <c r="M40" s="29" t="e">
        <f t="shared" si="4"/>
        <v>#VALUE!</v>
      </c>
      <c r="N40" s="29" t="e">
        <f t="shared" si="5"/>
        <v>#VALUE!</v>
      </c>
      <c r="O40" s="30" t="e">
        <f t="shared" si="6"/>
        <v>#VALUE!</v>
      </c>
      <c r="P40" s="41">
        <f t="shared" si="7"/>
      </c>
      <c r="Q40" s="41" t="e">
        <f t="shared" si="8"/>
        <v>#VALUE!</v>
      </c>
      <c r="R40" s="42">
        <f t="shared" si="16"/>
      </c>
    </row>
    <row r="41" spans="1:18" ht="12.75">
      <c r="A41" s="27"/>
      <c r="B41" s="29"/>
      <c r="C41" s="29"/>
      <c r="D41" s="29"/>
      <c r="E41" s="68"/>
      <c r="F41" s="68"/>
      <c r="G41" s="29"/>
      <c r="H41" s="29"/>
      <c r="I41" s="29" t="str">
        <f t="shared" si="0"/>
        <v>JO43DC</v>
      </c>
      <c r="J41" s="29">
        <f t="shared" si="1"/>
        <v>8.25</v>
      </c>
      <c r="K41" s="29">
        <f t="shared" si="2"/>
        <v>53.083333333333336</v>
      </c>
      <c r="L41" s="29">
        <f t="shared" si="3"/>
      </c>
      <c r="M41" s="29" t="e">
        <f t="shared" si="4"/>
        <v>#VALUE!</v>
      </c>
      <c r="N41" s="29" t="e">
        <f t="shared" si="5"/>
        <v>#VALUE!</v>
      </c>
      <c r="O41" s="30" t="e">
        <f t="shared" si="6"/>
        <v>#VALUE!</v>
      </c>
      <c r="P41" s="41">
        <f t="shared" si="7"/>
      </c>
      <c r="Q41" s="41" t="e">
        <f t="shared" si="8"/>
        <v>#VALUE!</v>
      </c>
      <c r="R41" s="42">
        <f t="shared" si="16"/>
      </c>
    </row>
    <row r="42" spans="1:18" ht="12.75">
      <c r="A42" s="27"/>
      <c r="B42" s="29"/>
      <c r="C42" s="29"/>
      <c r="D42" s="29"/>
      <c r="E42" s="68"/>
      <c r="F42" s="68"/>
      <c r="G42" s="29"/>
      <c r="H42" s="29"/>
      <c r="I42" s="29" t="str">
        <f t="shared" si="0"/>
        <v>JO43DC</v>
      </c>
      <c r="J42" s="29">
        <f t="shared" si="1"/>
        <v>8.25</v>
      </c>
      <c r="K42" s="29">
        <f t="shared" si="2"/>
        <v>53.083333333333336</v>
      </c>
      <c r="L42" s="29">
        <f t="shared" si="3"/>
      </c>
      <c r="M42" s="29" t="e">
        <f t="shared" si="4"/>
        <v>#VALUE!</v>
      </c>
      <c r="N42" s="29" t="e">
        <f t="shared" si="5"/>
        <v>#VALUE!</v>
      </c>
      <c r="O42" s="30" t="e">
        <f t="shared" si="6"/>
        <v>#VALUE!</v>
      </c>
      <c r="P42" s="41">
        <f t="shared" si="7"/>
      </c>
      <c r="Q42" s="41" t="e">
        <f t="shared" si="8"/>
        <v>#VALUE!</v>
      </c>
      <c r="R42" s="42">
        <f t="shared" si="16"/>
      </c>
    </row>
    <row r="43" spans="1:18" ht="12.75">
      <c r="A43" s="27"/>
      <c r="B43" s="29"/>
      <c r="C43" s="29"/>
      <c r="D43" s="29"/>
      <c r="E43" s="68"/>
      <c r="F43" s="68"/>
      <c r="G43" s="29"/>
      <c r="H43" s="29"/>
      <c r="I43" s="29" t="str">
        <f t="shared" si="0"/>
        <v>JO43DC</v>
      </c>
      <c r="J43" s="29">
        <f t="shared" si="1"/>
        <v>8.25</v>
      </c>
      <c r="K43" s="29">
        <f t="shared" si="10"/>
        <v>53.083333333333336</v>
      </c>
      <c r="L43" s="29">
        <f t="shared" si="11"/>
      </c>
      <c r="M43" s="29" t="e">
        <f t="shared" si="4"/>
        <v>#VALUE!</v>
      </c>
      <c r="N43" s="29" t="e">
        <f t="shared" si="12"/>
        <v>#VALUE!</v>
      </c>
      <c r="O43" s="30" t="e">
        <f t="shared" si="13"/>
        <v>#VALUE!</v>
      </c>
      <c r="P43" s="41">
        <f t="shared" si="14"/>
      </c>
      <c r="Q43" s="41" t="e">
        <f t="shared" si="15"/>
        <v>#VALUE!</v>
      </c>
      <c r="R43" s="42">
        <f t="shared" si="9"/>
      </c>
    </row>
    <row r="44" spans="1:18" ht="12.75">
      <c r="A44" s="27"/>
      <c r="B44" s="29"/>
      <c r="C44" s="29"/>
      <c r="D44" s="29"/>
      <c r="E44" s="68"/>
      <c r="F44" s="68"/>
      <c r="G44" s="29"/>
      <c r="H44" s="29"/>
      <c r="I44" s="29" t="str">
        <f t="shared" si="0"/>
        <v>JO43DC</v>
      </c>
      <c r="J44" s="29">
        <f t="shared" si="1"/>
        <v>8.25</v>
      </c>
      <c r="K44" s="29">
        <f t="shared" si="10"/>
        <v>53.083333333333336</v>
      </c>
      <c r="L44" s="29">
        <f t="shared" si="11"/>
      </c>
      <c r="M44" s="29" t="e">
        <f t="shared" si="4"/>
        <v>#VALUE!</v>
      </c>
      <c r="N44" s="29" t="e">
        <f t="shared" si="12"/>
        <v>#VALUE!</v>
      </c>
      <c r="O44" s="30" t="e">
        <f t="shared" si="13"/>
        <v>#VALUE!</v>
      </c>
      <c r="P44" s="41">
        <f t="shared" si="14"/>
      </c>
      <c r="Q44" s="41" t="e">
        <f t="shared" si="15"/>
        <v>#VALUE!</v>
      </c>
      <c r="R44" s="42">
        <f t="shared" si="9"/>
      </c>
    </row>
    <row r="45" spans="1:18" ht="12.75">
      <c r="A45" s="27"/>
      <c r="B45" s="29"/>
      <c r="C45" s="29"/>
      <c r="D45" s="29"/>
      <c r="E45" s="68"/>
      <c r="F45" s="68"/>
      <c r="G45" s="29"/>
      <c r="H45" s="29"/>
      <c r="I45" s="29" t="str">
        <f t="shared" si="0"/>
        <v>JO43DC</v>
      </c>
      <c r="J45" s="29">
        <f t="shared" si="1"/>
        <v>8.25</v>
      </c>
      <c r="K45" s="29">
        <f t="shared" si="10"/>
        <v>53.083333333333336</v>
      </c>
      <c r="L45" s="29">
        <f t="shared" si="11"/>
      </c>
      <c r="M45" s="29" t="e">
        <f t="shared" si="4"/>
        <v>#VALUE!</v>
      </c>
      <c r="N45" s="29" t="e">
        <f t="shared" si="12"/>
        <v>#VALUE!</v>
      </c>
      <c r="O45" s="30" t="e">
        <f t="shared" si="13"/>
        <v>#VALUE!</v>
      </c>
      <c r="P45" s="41">
        <f t="shared" si="14"/>
      </c>
      <c r="Q45" s="41" t="e">
        <f t="shared" si="15"/>
        <v>#VALUE!</v>
      </c>
      <c r="R45" s="42">
        <f t="shared" si="9"/>
      </c>
    </row>
    <row r="46" spans="1:18" ht="12.75">
      <c r="A46" s="27"/>
      <c r="B46" s="29"/>
      <c r="C46" s="29"/>
      <c r="D46" s="29"/>
      <c r="E46" s="68"/>
      <c r="F46" s="68"/>
      <c r="G46" s="29"/>
      <c r="H46" s="29"/>
      <c r="I46" s="29" t="str">
        <f t="shared" si="0"/>
        <v>JO43DC</v>
      </c>
      <c r="J46" s="29">
        <f t="shared" si="1"/>
        <v>8.25</v>
      </c>
      <c r="K46" s="29">
        <f t="shared" si="10"/>
        <v>53.083333333333336</v>
      </c>
      <c r="L46" s="29">
        <f t="shared" si="11"/>
      </c>
      <c r="M46" s="29" t="e">
        <f t="shared" si="4"/>
        <v>#VALUE!</v>
      </c>
      <c r="N46" s="29" t="e">
        <f t="shared" si="12"/>
        <v>#VALUE!</v>
      </c>
      <c r="O46" s="30" t="e">
        <f t="shared" si="13"/>
        <v>#VALUE!</v>
      </c>
      <c r="P46" s="41">
        <f t="shared" si="14"/>
      </c>
      <c r="Q46" s="41" t="e">
        <f t="shared" si="15"/>
        <v>#VALUE!</v>
      </c>
      <c r="R46" s="42">
        <f t="shared" si="9"/>
      </c>
    </row>
    <row r="47" spans="1:18" ht="12.75">
      <c r="A47" s="27"/>
      <c r="B47" s="29"/>
      <c r="C47" s="29"/>
      <c r="D47" s="29"/>
      <c r="E47" s="68"/>
      <c r="F47" s="68"/>
      <c r="G47" s="29"/>
      <c r="H47" s="29"/>
      <c r="I47" s="29" t="str">
        <f t="shared" si="0"/>
        <v>JO43DC</v>
      </c>
      <c r="J47" s="29">
        <f t="shared" si="1"/>
        <v>8.25</v>
      </c>
      <c r="K47" s="29">
        <f t="shared" si="10"/>
        <v>53.083333333333336</v>
      </c>
      <c r="L47" s="29">
        <f t="shared" si="11"/>
      </c>
      <c r="M47" s="29" t="e">
        <f t="shared" si="4"/>
        <v>#VALUE!</v>
      </c>
      <c r="N47" s="29" t="e">
        <f t="shared" si="12"/>
        <v>#VALUE!</v>
      </c>
      <c r="O47" s="30" t="e">
        <f t="shared" si="13"/>
        <v>#VALUE!</v>
      </c>
      <c r="P47" s="41">
        <f t="shared" si="14"/>
      </c>
      <c r="Q47" s="41" t="e">
        <f t="shared" si="15"/>
        <v>#VALUE!</v>
      </c>
      <c r="R47" s="42">
        <f t="shared" si="9"/>
      </c>
    </row>
    <row r="48" spans="1:18" ht="12.75">
      <c r="A48" s="27"/>
      <c r="B48" s="29"/>
      <c r="C48" s="29"/>
      <c r="D48" s="29"/>
      <c r="E48" s="68"/>
      <c r="F48" s="68"/>
      <c r="G48" s="29"/>
      <c r="H48" s="29"/>
      <c r="I48" s="29" t="str">
        <f t="shared" si="0"/>
        <v>JO43DC</v>
      </c>
      <c r="J48" s="29">
        <f t="shared" si="1"/>
        <v>8.25</v>
      </c>
      <c r="K48" s="29">
        <f t="shared" si="10"/>
        <v>53.083333333333336</v>
      </c>
      <c r="L48" s="29">
        <f t="shared" si="11"/>
      </c>
      <c r="M48" s="29" t="e">
        <f t="shared" si="4"/>
        <v>#VALUE!</v>
      </c>
      <c r="N48" s="29" t="e">
        <f t="shared" si="12"/>
        <v>#VALUE!</v>
      </c>
      <c r="O48" s="30" t="e">
        <f t="shared" si="13"/>
        <v>#VALUE!</v>
      </c>
      <c r="P48" s="41">
        <f t="shared" si="14"/>
      </c>
      <c r="Q48" s="41" t="e">
        <f t="shared" si="15"/>
        <v>#VALUE!</v>
      </c>
      <c r="R48" s="42">
        <f t="shared" si="9"/>
      </c>
    </row>
    <row r="49" spans="1:18" ht="12.75">
      <c r="A49" s="27"/>
      <c r="B49" s="29"/>
      <c r="C49" s="29"/>
      <c r="D49" s="29"/>
      <c r="E49" s="68"/>
      <c r="F49" s="68"/>
      <c r="G49" s="29"/>
      <c r="H49" s="29"/>
      <c r="I49" s="29" t="str">
        <f t="shared" si="0"/>
        <v>JO43DC</v>
      </c>
      <c r="J49" s="29">
        <f t="shared" si="1"/>
        <v>8.25</v>
      </c>
      <c r="K49" s="29">
        <f t="shared" si="10"/>
        <v>53.083333333333336</v>
      </c>
      <c r="L49" s="29">
        <f t="shared" si="11"/>
      </c>
      <c r="M49" s="29" t="e">
        <f t="shared" si="4"/>
        <v>#VALUE!</v>
      </c>
      <c r="N49" s="29" t="e">
        <f t="shared" si="12"/>
        <v>#VALUE!</v>
      </c>
      <c r="O49" s="30" t="e">
        <f t="shared" si="13"/>
        <v>#VALUE!</v>
      </c>
      <c r="P49" s="41">
        <f t="shared" si="14"/>
      </c>
      <c r="Q49" s="41" t="e">
        <f t="shared" si="15"/>
        <v>#VALUE!</v>
      </c>
      <c r="R49" s="42">
        <f t="shared" si="9"/>
      </c>
    </row>
    <row r="50" spans="1:18" ht="12.75">
      <c r="A50" s="27"/>
      <c r="B50" s="29"/>
      <c r="C50" s="29"/>
      <c r="D50" s="29"/>
      <c r="E50" s="68"/>
      <c r="F50" s="68"/>
      <c r="G50" s="29"/>
      <c r="H50" s="29"/>
      <c r="I50" s="29" t="str">
        <f t="shared" si="0"/>
        <v>JO43DC</v>
      </c>
      <c r="J50" s="29">
        <f t="shared" si="1"/>
        <v>8.25</v>
      </c>
      <c r="K50" s="29">
        <f t="shared" si="10"/>
        <v>53.083333333333336</v>
      </c>
      <c r="L50" s="29">
        <f t="shared" si="11"/>
      </c>
      <c r="M50" s="29" t="e">
        <f t="shared" si="4"/>
        <v>#VALUE!</v>
      </c>
      <c r="N50" s="29" t="e">
        <f t="shared" si="12"/>
        <v>#VALUE!</v>
      </c>
      <c r="O50" s="30" t="e">
        <f t="shared" si="13"/>
        <v>#VALUE!</v>
      </c>
      <c r="P50" s="41">
        <f t="shared" si="14"/>
      </c>
      <c r="Q50" s="41" t="e">
        <f t="shared" si="15"/>
        <v>#VALUE!</v>
      </c>
      <c r="R50" s="42">
        <f t="shared" si="9"/>
      </c>
    </row>
    <row r="51" spans="1:18" ht="12.75">
      <c r="A51" s="27"/>
      <c r="B51" s="29"/>
      <c r="C51" s="29"/>
      <c r="D51" s="29"/>
      <c r="E51" s="68"/>
      <c r="F51" s="68"/>
      <c r="G51" s="29"/>
      <c r="H51" s="29"/>
      <c r="I51" s="29" t="str">
        <f t="shared" si="0"/>
        <v>JO43DC</v>
      </c>
      <c r="J51" s="29">
        <f t="shared" si="1"/>
        <v>8.25</v>
      </c>
      <c r="K51" s="29">
        <f t="shared" si="10"/>
        <v>53.083333333333336</v>
      </c>
      <c r="L51" s="29">
        <f t="shared" si="11"/>
      </c>
      <c r="M51" s="29" t="e">
        <f t="shared" si="4"/>
        <v>#VALUE!</v>
      </c>
      <c r="N51" s="29" t="e">
        <f t="shared" si="12"/>
        <v>#VALUE!</v>
      </c>
      <c r="O51" s="30" t="e">
        <f t="shared" si="13"/>
        <v>#VALUE!</v>
      </c>
      <c r="P51" s="41">
        <f t="shared" si="14"/>
      </c>
      <c r="Q51" s="41" t="e">
        <f t="shared" si="15"/>
        <v>#VALUE!</v>
      </c>
      <c r="R51" s="42">
        <f>IF(C51="","",IF((SIN((M51-J51)*PI()/180))&lt;0,360-Q51,Q51))</f>
      </c>
    </row>
    <row r="52" spans="1:18" ht="12.75">
      <c r="A52" s="27"/>
      <c r="B52" s="29"/>
      <c r="C52" s="29"/>
      <c r="D52" s="29"/>
      <c r="E52" s="68"/>
      <c r="F52" s="68"/>
      <c r="G52" s="29"/>
      <c r="H52" s="29"/>
      <c r="I52" s="29" t="str">
        <f t="shared" si="0"/>
        <v>JO43DC</v>
      </c>
      <c r="J52" s="29">
        <f t="shared" si="1"/>
        <v>8.25</v>
      </c>
      <c r="K52" s="29">
        <f t="shared" si="10"/>
        <v>53.083333333333336</v>
      </c>
      <c r="L52" s="29">
        <f t="shared" si="11"/>
      </c>
      <c r="M52" s="29" t="e">
        <f t="shared" si="4"/>
        <v>#VALUE!</v>
      </c>
      <c r="N52" s="29" t="e">
        <f t="shared" si="12"/>
        <v>#VALUE!</v>
      </c>
      <c r="O52" s="30" t="e">
        <f t="shared" si="13"/>
        <v>#VALUE!</v>
      </c>
      <c r="P52" s="41">
        <f t="shared" si="14"/>
      </c>
      <c r="Q52" s="41" t="e">
        <f t="shared" si="15"/>
        <v>#VALUE!</v>
      </c>
      <c r="R52" s="42">
        <f t="shared" si="9"/>
      </c>
    </row>
    <row r="53" spans="1:18" ht="12.75">
      <c r="A53" s="27"/>
      <c r="B53" s="29"/>
      <c r="C53" s="29"/>
      <c r="D53" s="29"/>
      <c r="E53" s="68"/>
      <c r="F53" s="68"/>
      <c r="G53" s="29"/>
      <c r="H53" s="29"/>
      <c r="I53" s="29" t="str">
        <f t="shared" si="0"/>
        <v>JO43DC</v>
      </c>
      <c r="J53" s="29">
        <f t="shared" si="1"/>
        <v>8.25</v>
      </c>
      <c r="K53" s="29">
        <f t="shared" si="10"/>
        <v>53.083333333333336</v>
      </c>
      <c r="L53" s="29">
        <f t="shared" si="11"/>
      </c>
      <c r="M53" s="29" t="e">
        <f t="shared" si="4"/>
        <v>#VALUE!</v>
      </c>
      <c r="N53" s="29" t="e">
        <f t="shared" si="12"/>
        <v>#VALUE!</v>
      </c>
      <c r="O53" s="30" t="e">
        <f t="shared" si="13"/>
        <v>#VALUE!</v>
      </c>
      <c r="P53" s="41">
        <f t="shared" si="14"/>
      </c>
      <c r="Q53" s="41" t="e">
        <f t="shared" si="15"/>
        <v>#VALUE!</v>
      </c>
      <c r="R53" s="42">
        <f t="shared" si="9"/>
      </c>
    </row>
    <row r="54" spans="1:18" ht="12.75">
      <c r="A54" s="27"/>
      <c r="B54" s="29"/>
      <c r="C54" s="29"/>
      <c r="D54" s="29"/>
      <c r="E54" s="68"/>
      <c r="F54" s="68"/>
      <c r="G54" s="29"/>
      <c r="H54" s="29"/>
      <c r="I54" s="29" t="str">
        <f t="shared" si="0"/>
        <v>JO43DC</v>
      </c>
      <c r="J54" s="29">
        <f t="shared" si="1"/>
        <v>8.25</v>
      </c>
      <c r="K54" s="29">
        <f t="shared" si="10"/>
        <v>53.083333333333336</v>
      </c>
      <c r="L54" s="29">
        <f t="shared" si="11"/>
      </c>
      <c r="M54" s="29" t="e">
        <f t="shared" si="4"/>
        <v>#VALUE!</v>
      </c>
      <c r="N54" s="29" t="e">
        <f t="shared" si="12"/>
        <v>#VALUE!</v>
      </c>
      <c r="O54" s="30" t="e">
        <f t="shared" si="13"/>
        <v>#VALUE!</v>
      </c>
      <c r="P54" s="41">
        <f t="shared" si="14"/>
      </c>
      <c r="Q54" s="41" t="e">
        <f t="shared" si="15"/>
        <v>#VALUE!</v>
      </c>
      <c r="R54" s="42">
        <f t="shared" si="9"/>
      </c>
    </row>
    <row r="55" spans="1:18" ht="12.75">
      <c r="A55" s="27"/>
      <c r="B55" s="29"/>
      <c r="C55" s="29"/>
      <c r="D55" s="29"/>
      <c r="E55" s="68"/>
      <c r="F55" s="68"/>
      <c r="G55" s="29"/>
      <c r="H55" s="29"/>
      <c r="I55" s="29" t="str">
        <f t="shared" si="0"/>
        <v>JO43DC</v>
      </c>
      <c r="J55" s="29">
        <f t="shared" si="1"/>
        <v>8.25</v>
      </c>
      <c r="K55" s="29">
        <f t="shared" si="10"/>
        <v>53.083333333333336</v>
      </c>
      <c r="L55" s="29">
        <f t="shared" si="11"/>
      </c>
      <c r="M55" s="29" t="e">
        <f t="shared" si="4"/>
        <v>#VALUE!</v>
      </c>
      <c r="N55" s="29" t="e">
        <f t="shared" si="12"/>
        <v>#VALUE!</v>
      </c>
      <c r="O55" s="30" t="e">
        <f t="shared" si="13"/>
        <v>#VALUE!</v>
      </c>
      <c r="P55" s="41">
        <f t="shared" si="14"/>
      </c>
      <c r="Q55" s="41" t="e">
        <f t="shared" si="15"/>
        <v>#VALUE!</v>
      </c>
      <c r="R55" s="42">
        <f t="shared" si="9"/>
      </c>
    </row>
    <row r="56" spans="1:18" ht="12.75">
      <c r="A56" s="31"/>
      <c r="B56" s="55"/>
      <c r="C56" s="55"/>
      <c r="D56" s="55"/>
      <c r="E56" s="65"/>
      <c r="F56" s="65"/>
      <c r="G56" s="55"/>
      <c r="H56" s="55"/>
      <c r="I56" s="33" t="str">
        <f t="shared" si="0"/>
        <v>JO43DC</v>
      </c>
      <c r="J56" s="33">
        <f t="shared" si="1"/>
        <v>8.25</v>
      </c>
      <c r="K56" s="33">
        <f t="shared" si="10"/>
        <v>53.083333333333336</v>
      </c>
      <c r="L56" s="33">
        <f t="shared" si="11"/>
      </c>
      <c r="M56" s="33" t="e">
        <f t="shared" si="4"/>
        <v>#VALUE!</v>
      </c>
      <c r="N56" s="33" t="e">
        <f t="shared" si="12"/>
        <v>#VALUE!</v>
      </c>
      <c r="O56" s="34" t="e">
        <f t="shared" si="13"/>
        <v>#VALUE!</v>
      </c>
      <c r="P56" s="43">
        <f t="shared" si="14"/>
      </c>
      <c r="Q56" s="43" t="e">
        <f t="shared" si="15"/>
        <v>#VALUE!</v>
      </c>
      <c r="R56" s="44">
        <f t="shared" si="9"/>
      </c>
    </row>
    <row r="57" spans="1:18" ht="12.75">
      <c r="A57" s="31"/>
      <c r="B57" s="55"/>
      <c r="C57" s="55"/>
      <c r="D57" s="55"/>
      <c r="E57" s="65"/>
      <c r="F57" s="65"/>
      <c r="G57" s="55"/>
      <c r="H57" s="55"/>
      <c r="I57" s="33" t="str">
        <f t="shared" si="0"/>
        <v>JO43DC</v>
      </c>
      <c r="J57" s="33">
        <f t="shared" si="1"/>
        <v>8.25</v>
      </c>
      <c r="K57" s="33">
        <f t="shared" si="10"/>
        <v>53.083333333333336</v>
      </c>
      <c r="L57" s="33">
        <f t="shared" si="11"/>
      </c>
      <c r="M57" s="33" t="e">
        <f t="shared" si="4"/>
        <v>#VALUE!</v>
      </c>
      <c r="N57" s="33" t="e">
        <f t="shared" si="12"/>
        <v>#VALUE!</v>
      </c>
      <c r="O57" s="34" t="e">
        <f t="shared" si="13"/>
        <v>#VALUE!</v>
      </c>
      <c r="P57" s="43">
        <f t="shared" si="14"/>
      </c>
      <c r="Q57" s="43" t="e">
        <f t="shared" si="15"/>
        <v>#VALUE!</v>
      </c>
      <c r="R57" s="44">
        <f t="shared" si="9"/>
      </c>
    </row>
    <row r="58" spans="1:18" ht="12.75">
      <c r="A58" s="31"/>
      <c r="B58" s="55"/>
      <c r="C58" s="55"/>
      <c r="D58" s="55"/>
      <c r="E58" s="65"/>
      <c r="F58" s="65"/>
      <c r="G58" s="55"/>
      <c r="H58" s="55"/>
      <c r="I58" s="33" t="str">
        <f t="shared" si="0"/>
        <v>JO43DC</v>
      </c>
      <c r="J58" s="33">
        <f t="shared" si="1"/>
        <v>8.25</v>
      </c>
      <c r="K58" s="33">
        <f t="shared" si="10"/>
        <v>53.083333333333336</v>
      </c>
      <c r="L58" s="33">
        <f t="shared" si="11"/>
      </c>
      <c r="M58" s="33" t="e">
        <f t="shared" si="4"/>
        <v>#VALUE!</v>
      </c>
      <c r="N58" s="33" t="e">
        <f t="shared" si="12"/>
        <v>#VALUE!</v>
      </c>
      <c r="O58" s="34" t="e">
        <f t="shared" si="13"/>
        <v>#VALUE!</v>
      </c>
      <c r="P58" s="43">
        <f t="shared" si="14"/>
      </c>
      <c r="Q58" s="43" t="e">
        <f t="shared" si="15"/>
        <v>#VALUE!</v>
      </c>
      <c r="R58" s="44">
        <f t="shared" si="9"/>
      </c>
    </row>
    <row r="59" spans="1:18" ht="12.75">
      <c r="A59" s="31"/>
      <c r="B59" s="55"/>
      <c r="C59" s="55"/>
      <c r="D59" s="55"/>
      <c r="E59" s="65"/>
      <c r="F59" s="65"/>
      <c r="G59" s="55"/>
      <c r="H59" s="55"/>
      <c r="I59" s="33" t="str">
        <f t="shared" si="0"/>
        <v>JO43DC</v>
      </c>
      <c r="J59" s="33">
        <f t="shared" si="1"/>
        <v>8.25</v>
      </c>
      <c r="K59" s="33">
        <f t="shared" si="10"/>
        <v>53.083333333333336</v>
      </c>
      <c r="L59" s="33">
        <f t="shared" si="11"/>
      </c>
      <c r="M59" s="33" t="e">
        <f t="shared" si="4"/>
        <v>#VALUE!</v>
      </c>
      <c r="N59" s="33" t="e">
        <f t="shared" si="12"/>
        <v>#VALUE!</v>
      </c>
      <c r="O59" s="34" t="e">
        <f t="shared" si="13"/>
        <v>#VALUE!</v>
      </c>
      <c r="P59" s="43">
        <f t="shared" si="14"/>
      </c>
      <c r="Q59" s="43" t="e">
        <f t="shared" si="15"/>
        <v>#VALUE!</v>
      </c>
      <c r="R59" s="44">
        <f t="shared" si="9"/>
      </c>
    </row>
    <row r="60" spans="1:18" ht="12.75">
      <c r="A60" s="31"/>
      <c r="B60" s="55"/>
      <c r="C60" s="55"/>
      <c r="D60" s="55"/>
      <c r="E60" s="65"/>
      <c r="F60" s="65"/>
      <c r="G60" s="55"/>
      <c r="H60" s="55"/>
      <c r="I60" s="33" t="str">
        <f t="shared" si="0"/>
        <v>JO43DC</v>
      </c>
      <c r="J60" s="33">
        <f t="shared" si="1"/>
        <v>8.25</v>
      </c>
      <c r="K60" s="33">
        <f t="shared" si="10"/>
        <v>53.083333333333336</v>
      </c>
      <c r="L60" s="33">
        <f t="shared" si="11"/>
      </c>
      <c r="M60" s="33" t="e">
        <f t="shared" si="4"/>
        <v>#VALUE!</v>
      </c>
      <c r="N60" s="33" t="e">
        <f t="shared" si="12"/>
        <v>#VALUE!</v>
      </c>
      <c r="O60" s="34" t="e">
        <f t="shared" si="13"/>
        <v>#VALUE!</v>
      </c>
      <c r="P60" s="43">
        <f t="shared" si="14"/>
      </c>
      <c r="Q60" s="43" t="e">
        <f t="shared" si="15"/>
        <v>#VALUE!</v>
      </c>
      <c r="R60" s="44">
        <f t="shared" si="9"/>
      </c>
    </row>
    <row r="61" spans="1:18" ht="12.75">
      <c r="A61" s="31"/>
      <c r="B61" s="55"/>
      <c r="C61" s="55"/>
      <c r="D61" s="55"/>
      <c r="E61" s="65"/>
      <c r="F61" s="65"/>
      <c r="G61" s="55"/>
      <c r="H61" s="55"/>
      <c r="I61" s="33" t="str">
        <f t="shared" si="0"/>
        <v>JO43DC</v>
      </c>
      <c r="J61" s="33">
        <f t="shared" si="1"/>
        <v>8.25</v>
      </c>
      <c r="K61" s="33">
        <f t="shared" si="10"/>
        <v>53.083333333333336</v>
      </c>
      <c r="L61" s="33">
        <f t="shared" si="11"/>
      </c>
      <c r="M61" s="33" t="e">
        <f t="shared" si="4"/>
        <v>#VALUE!</v>
      </c>
      <c r="N61" s="33" t="e">
        <f t="shared" si="12"/>
        <v>#VALUE!</v>
      </c>
      <c r="O61" s="34" t="e">
        <f t="shared" si="13"/>
        <v>#VALUE!</v>
      </c>
      <c r="P61" s="43">
        <f t="shared" si="14"/>
      </c>
      <c r="Q61" s="43" t="e">
        <f t="shared" si="15"/>
        <v>#VALUE!</v>
      </c>
      <c r="R61" s="44">
        <f t="shared" si="9"/>
      </c>
    </row>
    <row r="62" spans="1:18" ht="12.75">
      <c r="A62" s="31"/>
      <c r="B62" s="55"/>
      <c r="C62" s="55"/>
      <c r="D62" s="55"/>
      <c r="E62" s="65"/>
      <c r="F62" s="65"/>
      <c r="G62" s="55"/>
      <c r="H62" s="55"/>
      <c r="I62" s="33" t="str">
        <f t="shared" si="0"/>
        <v>JO43DC</v>
      </c>
      <c r="J62" s="33">
        <f t="shared" si="1"/>
        <v>8.25</v>
      </c>
      <c r="K62" s="33">
        <f t="shared" si="10"/>
        <v>53.083333333333336</v>
      </c>
      <c r="L62" s="33">
        <f t="shared" si="11"/>
      </c>
      <c r="M62" s="33" t="e">
        <f t="shared" si="4"/>
        <v>#VALUE!</v>
      </c>
      <c r="N62" s="33" t="e">
        <f t="shared" si="12"/>
        <v>#VALUE!</v>
      </c>
      <c r="O62" s="34" t="e">
        <f t="shared" si="13"/>
        <v>#VALUE!</v>
      </c>
      <c r="P62" s="43">
        <f t="shared" si="14"/>
      </c>
      <c r="Q62" s="43" t="e">
        <f t="shared" si="15"/>
        <v>#VALUE!</v>
      </c>
      <c r="R62" s="44">
        <f t="shared" si="9"/>
      </c>
    </row>
    <row r="63" spans="1:18" ht="13.5" thickBot="1">
      <c r="A63" s="35"/>
      <c r="B63" s="58"/>
      <c r="C63" s="58"/>
      <c r="D63" s="58"/>
      <c r="E63" s="66"/>
      <c r="F63" s="66"/>
      <c r="G63" s="58"/>
      <c r="H63" s="58"/>
      <c r="I63" s="37" t="str">
        <f t="shared" si="0"/>
        <v>JO43DC</v>
      </c>
      <c r="J63" s="37">
        <f t="shared" si="1"/>
        <v>8.25</v>
      </c>
      <c r="K63" s="37">
        <f t="shared" si="10"/>
        <v>53.083333333333336</v>
      </c>
      <c r="L63" s="37">
        <f t="shared" si="11"/>
      </c>
      <c r="M63" s="37" t="e">
        <f t="shared" si="4"/>
        <v>#VALUE!</v>
      </c>
      <c r="N63" s="37" t="e">
        <f t="shared" si="12"/>
        <v>#VALUE!</v>
      </c>
      <c r="O63" s="38" t="e">
        <f t="shared" si="13"/>
        <v>#VALUE!</v>
      </c>
      <c r="P63" s="45">
        <f t="shared" si="14"/>
      </c>
      <c r="Q63" s="45" t="e">
        <f t="shared" si="15"/>
        <v>#VALUE!</v>
      </c>
      <c r="R63" s="46">
        <f t="shared" si="9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R39"/>
  <sheetViews>
    <sheetView workbookViewId="0" topLeftCell="A1">
      <selection activeCell="H4" sqref="H4"/>
    </sheetView>
  </sheetViews>
  <sheetFormatPr defaultColWidth="11.421875" defaultRowHeight="12.75"/>
  <cols>
    <col min="1" max="1" width="8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B1" s="1"/>
      <c r="C1" s="67" t="str">
        <f>Grunddaten!$C$7</f>
        <v>Wüsting</v>
      </c>
      <c r="H1" s="144">
        <v>38771</v>
      </c>
    </row>
    <row r="2" spans="1:3" ht="19.5" thickBot="1">
      <c r="A2" s="7" t="s">
        <v>311</v>
      </c>
      <c r="B2" s="1"/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47088833.3</v>
      </c>
      <c r="B4" s="55" t="s">
        <v>504</v>
      </c>
      <c r="C4" s="55" t="s">
        <v>194</v>
      </c>
      <c r="D4" s="55" t="s">
        <v>841</v>
      </c>
      <c r="E4" s="65" t="s">
        <v>769</v>
      </c>
      <c r="F4" s="65" t="s">
        <v>735</v>
      </c>
      <c r="G4" s="55">
        <v>1150</v>
      </c>
      <c r="H4" s="55" t="s">
        <v>840</v>
      </c>
      <c r="I4" s="33" t="str">
        <f aca="true" t="shared" si="0" ref="I4:I39">UPPER($C$2)</f>
        <v>JO43DC</v>
      </c>
      <c r="J4" s="33">
        <f aca="true" t="shared" si="1" ref="J4:J39">(CODE(MID(I4,1,1))-74)*20+MID(I4,3,1)*2+(CODE(MID(I4,5,1))-65)/12</f>
        <v>8.25</v>
      </c>
      <c r="K4" s="33">
        <f aca="true" t="shared" si="2" ref="K4:K19">(CODE(MID(I4,2,1))-74)*10+MID(I4,4,1)*1+(CODE(MID(I4,6,1))-65)/24</f>
        <v>53.083333333333336</v>
      </c>
      <c r="L4" s="33" t="str">
        <f aca="true" t="shared" si="3" ref="L4:L19">UPPER(C4)</f>
        <v>JO50WB</v>
      </c>
      <c r="M4" s="33">
        <f aca="true" t="shared" si="4" ref="M4:M39">(CODE(MID(L4,1,1))-74)*20+MID(L4,3,1)*2+(CODE(MID(L4,5,1))-65)/12</f>
        <v>11.833333333333334</v>
      </c>
      <c r="N4" s="33">
        <f aca="true" t="shared" si="5" ref="N4:N19">(CODE(MID(L4,2,1))-74)*10+MID(L4,4,1)*1+(CODE(MID(L4,6,1))-65)/24</f>
        <v>50.041666666666664</v>
      </c>
      <c r="O4" s="34">
        <f aca="true" t="shared" si="6" ref="O4:O19">ACOS(SIN(N4*PI()/180)*SIN(K4*PI()/180)+COS(N4*PI()/180)*COS(K4*PI()/180)*COS((J4-M4)*PI()/180))</f>
        <v>0.06578364459525488</v>
      </c>
      <c r="P4" s="43">
        <f aca="true" t="shared" si="7" ref="P4:P19">IF(C4="","",6371.3*O4)</f>
        <v>419.1273348097474</v>
      </c>
      <c r="Q4" s="43">
        <f aca="true" t="shared" si="8" ref="Q4:Q19">ACOS((SIN(N4*PI()/180)-SIN(K4*PI()/180)*COS(O4))/(COS(K4*PI()/180)*SIN(O4)))*180/PI()</f>
        <v>142.36600151532843</v>
      </c>
      <c r="R4" s="44">
        <f aca="true" t="shared" si="9" ref="R4:R19">IF(C4="","",IF((SIN((M4-J4)*PI()/180))&lt;0,360-Q4,Q4))</f>
        <v>142.36600151532843</v>
      </c>
    </row>
    <row r="5" spans="1:18" ht="12.75">
      <c r="A5" s="31">
        <v>47088853</v>
      </c>
      <c r="B5" s="55" t="s">
        <v>270</v>
      </c>
      <c r="C5" s="55" t="s">
        <v>271</v>
      </c>
      <c r="D5" s="55" t="s">
        <v>842</v>
      </c>
      <c r="E5" s="65" t="s">
        <v>790</v>
      </c>
      <c r="F5" s="65" t="s">
        <v>843</v>
      </c>
      <c r="G5" s="55">
        <v>1830</v>
      </c>
      <c r="H5" s="55" t="s">
        <v>272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JN67AQ</v>
      </c>
      <c r="M5" s="33">
        <f t="shared" si="4"/>
        <v>12</v>
      </c>
      <c r="N5" s="33">
        <f t="shared" si="5"/>
        <v>47.666666666666664</v>
      </c>
      <c r="O5" s="34">
        <f t="shared" si="6"/>
        <v>0.10330802098198055</v>
      </c>
      <c r="P5" s="43">
        <f t="shared" si="7"/>
        <v>658.2063940824927</v>
      </c>
      <c r="Q5" s="43">
        <f t="shared" si="8"/>
        <v>154.7158209337751</v>
      </c>
      <c r="R5" s="44">
        <f t="shared" si="9"/>
        <v>154.7158209337751</v>
      </c>
    </row>
    <row r="6" spans="1:18" ht="12.75">
      <c r="A6" s="31">
        <v>47088865</v>
      </c>
      <c r="B6" s="55" t="s">
        <v>135</v>
      </c>
      <c r="C6" s="55" t="s">
        <v>136</v>
      </c>
      <c r="D6" s="55" t="s">
        <v>846</v>
      </c>
      <c r="E6" s="65" t="s">
        <v>844</v>
      </c>
      <c r="F6" s="65" t="s">
        <v>735</v>
      </c>
      <c r="G6" s="55">
        <v>260</v>
      </c>
      <c r="H6" s="55" t="s">
        <v>137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JO30LX</v>
      </c>
      <c r="M6" s="33">
        <f t="shared" si="4"/>
        <v>6.916666666666667</v>
      </c>
      <c r="N6" s="33">
        <f t="shared" si="5"/>
        <v>50.958333333333336</v>
      </c>
      <c r="O6" s="34">
        <f t="shared" si="6"/>
        <v>0.0397550954418342</v>
      </c>
      <c r="P6" s="43">
        <f t="shared" si="7"/>
        <v>253.29163958855824</v>
      </c>
      <c r="Q6" s="43">
        <f t="shared" si="8"/>
        <v>158.3599868540866</v>
      </c>
      <c r="R6" s="44">
        <f t="shared" si="9"/>
        <v>201.6400131459134</v>
      </c>
    </row>
    <row r="7" spans="1:18" ht="12.75">
      <c r="A7" s="31">
        <v>47088875</v>
      </c>
      <c r="B7" s="55" t="s">
        <v>279</v>
      </c>
      <c r="C7" s="55" t="s">
        <v>280</v>
      </c>
      <c r="D7" s="55"/>
      <c r="E7" s="65"/>
      <c r="F7" s="65"/>
      <c r="G7" s="55"/>
      <c r="H7" s="55" t="s">
        <v>281</v>
      </c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JN78DK</v>
      </c>
      <c r="M7" s="33">
        <f t="shared" si="4"/>
        <v>14.25</v>
      </c>
      <c r="N7" s="33">
        <f t="shared" si="5"/>
        <v>48.416666666666664</v>
      </c>
      <c r="O7" s="34">
        <f t="shared" si="6"/>
        <v>0.10491951248103448</v>
      </c>
      <c r="P7" s="43">
        <f t="shared" si="7"/>
        <v>668.473689870415</v>
      </c>
      <c r="Q7" s="43">
        <f t="shared" si="8"/>
        <v>138.51303476449112</v>
      </c>
      <c r="R7" s="44">
        <f t="shared" si="9"/>
        <v>138.51303476449112</v>
      </c>
    </row>
    <row r="8" spans="1:18" ht="12.75">
      <c r="A8" s="31">
        <v>47088888</v>
      </c>
      <c r="B8" s="55" t="s">
        <v>1219</v>
      </c>
      <c r="C8" s="55" t="s">
        <v>1220</v>
      </c>
      <c r="D8" s="55">
        <v>0.04</v>
      </c>
      <c r="E8" s="65" t="s">
        <v>790</v>
      </c>
      <c r="F8" s="65">
        <v>200</v>
      </c>
      <c r="G8" s="55">
        <v>95</v>
      </c>
      <c r="H8" s="55"/>
      <c r="I8" s="33" t="str">
        <f t="shared" si="0"/>
        <v>JO43DC</v>
      </c>
      <c r="J8" s="33">
        <f t="shared" si="1"/>
        <v>8.25</v>
      </c>
      <c r="K8" s="33">
        <f>(CODE(MID(I8,2,1))-74)*10+MID(I8,4,1)*1+(CODE(MID(I8,6,1))-65)/24</f>
        <v>53.083333333333336</v>
      </c>
      <c r="L8" s="33" t="str">
        <f>UPPER(C8)</f>
        <v>JO22JH</v>
      </c>
      <c r="M8" s="33">
        <f t="shared" si="4"/>
        <v>4.75</v>
      </c>
      <c r="N8" s="33">
        <f>(CODE(MID(L8,2,1))-74)*10+MID(L8,4,1)*1+(CODE(MID(L8,6,1))-65)/24</f>
        <v>52.291666666666664</v>
      </c>
      <c r="O8" s="34">
        <f>ACOS(SIN(N8*PI()/180)*SIN(K8*PI()/180)+COS(N8*PI()/180)*COS(K8*PI()/180)*COS((J8-M8)*PI()/180))</f>
        <v>0.03951717886634065</v>
      </c>
      <c r="P8" s="43">
        <f>IF(C8="","",6371.3*O8)</f>
        <v>251.7758017111162</v>
      </c>
      <c r="Q8" s="43">
        <f>ACOS((SIN(N8*PI()/180)-SIN(K8*PI()/180)*COS(O8))/(COS(K8*PI()/180)*SIN(O8)))*180/PI()</f>
        <v>109.06513015254009</v>
      </c>
      <c r="R8" s="44">
        <f>IF(C8="","",IF((SIN((M8-J8)*PI()/180))&lt;0,360-Q8,Q8))</f>
        <v>250.9348698474599</v>
      </c>
    </row>
    <row r="9" spans="1:18" ht="12.75">
      <c r="A9" s="31">
        <v>47088895</v>
      </c>
      <c r="B9" s="55" t="s">
        <v>286</v>
      </c>
      <c r="C9" s="55" t="s">
        <v>287</v>
      </c>
      <c r="D9" s="55"/>
      <c r="E9" s="65" t="s">
        <v>790</v>
      </c>
      <c r="F9" s="65" t="s">
        <v>744</v>
      </c>
      <c r="G9" s="55">
        <v>705</v>
      </c>
      <c r="H9" s="55" t="s">
        <v>288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JN57UU</v>
      </c>
      <c r="M9" s="33">
        <f t="shared" si="4"/>
        <v>11.666666666666666</v>
      </c>
      <c r="N9" s="33">
        <f t="shared" si="5"/>
        <v>47.833333333333336</v>
      </c>
      <c r="O9" s="34">
        <f t="shared" si="6"/>
        <v>0.09915436484201567</v>
      </c>
      <c r="P9" s="43">
        <f t="shared" si="7"/>
        <v>631.7422047179344</v>
      </c>
      <c r="Q9" s="43">
        <f t="shared" si="8"/>
        <v>156.16271868517106</v>
      </c>
      <c r="R9" s="44">
        <f t="shared" si="9"/>
        <v>156.16271868517106</v>
      </c>
    </row>
    <row r="10" spans="1:18" ht="12.75">
      <c r="A10" s="31">
        <v>47088895</v>
      </c>
      <c r="B10" s="55" t="s">
        <v>1221</v>
      </c>
      <c r="C10" s="55" t="s">
        <v>1214</v>
      </c>
      <c r="D10" s="55" t="s">
        <v>1222</v>
      </c>
      <c r="E10" s="65"/>
      <c r="F10" s="65" t="s">
        <v>735</v>
      </c>
      <c r="G10" s="55">
        <v>408</v>
      </c>
      <c r="H10" s="55"/>
      <c r="I10" s="33" t="str">
        <f t="shared" si="0"/>
        <v>JO43DC</v>
      </c>
      <c r="J10" s="33">
        <f t="shared" si="1"/>
        <v>8.25</v>
      </c>
      <c r="K10" s="33">
        <f>(CODE(MID(I10,2,1))-74)*10+MID(I10,4,1)*1+(CODE(MID(I10,6,1))-65)/24</f>
        <v>53.083333333333336</v>
      </c>
      <c r="L10" s="33" t="str">
        <f>UPPER(C10)</f>
        <v>JN39CO</v>
      </c>
      <c r="M10" s="33">
        <f t="shared" si="4"/>
        <v>6.166666666666667</v>
      </c>
      <c r="N10" s="33">
        <f>(CODE(MID(L10,2,1))-74)*10+MID(L10,4,1)*1+(CODE(MID(L10,6,1))-65)/24</f>
        <v>49.583333333333336</v>
      </c>
      <c r="O10" s="34">
        <f>ACOS(SIN(N10*PI()/180)*SIN(K10*PI()/180)+COS(N10*PI()/180)*COS(K10*PI()/180)*COS((J10-M10)*PI()/180))</f>
        <v>0.06516687357021023</v>
      </c>
      <c r="P10" s="43">
        <f>IF(C10="","",6371.3*O10)</f>
        <v>415.1977015778804</v>
      </c>
      <c r="Q10" s="43">
        <f>ACOS((SIN(N10*PI()/180)-SIN(K10*PI()/180)*COS(O10))/(COS(K10*PI()/180)*SIN(O10)))*180/PI()</f>
        <v>158.78122139108117</v>
      </c>
      <c r="R10" s="44">
        <f>IF(C10="","",IF((SIN((M10-J10)*PI()/180))&lt;0,360-Q10,Q10))</f>
        <v>201.21877860891883</v>
      </c>
    </row>
    <row r="11" spans="1:18" ht="12.75">
      <c r="A11" s="31">
        <v>47088912</v>
      </c>
      <c r="B11" s="55" t="s">
        <v>510</v>
      </c>
      <c r="C11" s="55" t="s">
        <v>511</v>
      </c>
      <c r="D11" s="55" t="s">
        <v>845</v>
      </c>
      <c r="E11" s="65"/>
      <c r="F11" s="65" t="s">
        <v>735</v>
      </c>
      <c r="G11" s="55">
        <v>690</v>
      </c>
      <c r="H11" s="55"/>
      <c r="I11" s="33" t="str">
        <f t="shared" si="0"/>
        <v>JO43DC</v>
      </c>
      <c r="J11" s="33">
        <f>(CODE(MID(I11,1,1))-74)*20+MID(I11,3,1)*2+(CODE(MID(I11,5,1))-65)/12</f>
        <v>8.25</v>
      </c>
      <c r="K11" s="33">
        <f>(CODE(MID(I11,2,1))-74)*10+MID(I11,4,1)*1+(CODE(MID(I11,6,1))-65)/24</f>
        <v>53.083333333333336</v>
      </c>
      <c r="L11" s="33" t="str">
        <f>UPPER(C11)</f>
        <v>JO51GO</v>
      </c>
      <c r="M11" s="33">
        <f>(CODE(MID(L11,1,1))-74)*20+MID(L11,3,1)*2+(CODE(MID(L11,5,1))-65)/12</f>
        <v>10.5</v>
      </c>
      <c r="N11" s="33">
        <f>(CODE(MID(L11,2,1))-74)*10+MID(L11,4,1)*1+(CODE(MID(L11,6,1))-65)/24</f>
        <v>51.583333333333336</v>
      </c>
      <c r="O11" s="34">
        <f>ACOS(SIN(N11*PI()/180)*SIN(K11*PI()/180)+COS(N11*PI()/180)*COS(K11*PI()/180)*COS((J11-M11)*PI()/180))</f>
        <v>0.035510249497250346</v>
      </c>
      <c r="P11" s="43">
        <f>IF(C11="","",6371.3*O11)</f>
        <v>226.24645262183114</v>
      </c>
      <c r="Q11" s="43">
        <f>ACOS((SIN(N11*PI()/180)-SIN(K11*PI()/180)*COS(O11))/(COS(K11*PI()/180)*SIN(O11)))*180/PI()</f>
        <v>136.59650209357773</v>
      </c>
      <c r="R11" s="44">
        <f>IF(C11="","",IF((SIN((M11-J11)*PI()/180))&lt;0,360-Q11,Q11))</f>
        <v>136.59650209357773</v>
      </c>
    </row>
    <row r="12" spans="1:18" ht="12.75">
      <c r="A12" s="31">
        <v>47088960</v>
      </c>
      <c r="B12" s="55" t="s">
        <v>512</v>
      </c>
      <c r="C12" s="55" t="s">
        <v>240</v>
      </c>
      <c r="D12" s="55" t="s">
        <v>785</v>
      </c>
      <c r="E12" s="65"/>
      <c r="F12" s="65" t="s">
        <v>735</v>
      </c>
      <c r="G12" s="55">
        <v>532</v>
      </c>
      <c r="H12" s="55" t="s">
        <v>241</v>
      </c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JN58KR</v>
      </c>
      <c r="M12" s="33">
        <f t="shared" si="4"/>
        <v>10.833333333333334</v>
      </c>
      <c r="N12" s="33">
        <f t="shared" si="5"/>
        <v>48.708333333333336</v>
      </c>
      <c r="O12" s="34">
        <f t="shared" si="6"/>
        <v>0.08146803748047837</v>
      </c>
      <c r="P12" s="43">
        <f t="shared" si="7"/>
        <v>519.0573071993718</v>
      </c>
      <c r="Q12" s="43">
        <f t="shared" si="8"/>
        <v>158.56217898008654</v>
      </c>
      <c r="R12" s="44">
        <f t="shared" si="9"/>
        <v>158.56217898008654</v>
      </c>
    </row>
    <row r="13" spans="1:18" ht="12.75">
      <c r="A13" s="31">
        <v>47088985</v>
      </c>
      <c r="B13" s="55" t="s">
        <v>183</v>
      </c>
      <c r="C13" s="55" t="s">
        <v>167</v>
      </c>
      <c r="D13" s="55" t="s">
        <v>765</v>
      </c>
      <c r="E13" s="65" t="s">
        <v>790</v>
      </c>
      <c r="F13" s="65" t="s">
        <v>813</v>
      </c>
      <c r="G13" s="55">
        <v>1565</v>
      </c>
      <c r="H13" s="55" t="s">
        <v>168</v>
      </c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JN67CR</v>
      </c>
      <c r="M13" s="33">
        <f t="shared" si="4"/>
        <v>12.166666666666666</v>
      </c>
      <c r="N13" s="33">
        <f t="shared" si="5"/>
        <v>47.708333333333336</v>
      </c>
      <c r="O13" s="34">
        <f t="shared" si="6"/>
        <v>0.10340034866381753</v>
      </c>
      <c r="P13" s="43">
        <f t="shared" si="7"/>
        <v>658.7946414417806</v>
      </c>
      <c r="Q13" s="43">
        <f t="shared" si="8"/>
        <v>153.55688408656755</v>
      </c>
      <c r="R13" s="44">
        <f t="shared" si="9"/>
        <v>153.55688408656755</v>
      </c>
    </row>
    <row r="14" spans="1:18" ht="12.75">
      <c r="A14" s="31"/>
      <c r="B14" s="55"/>
      <c r="C14" s="55"/>
      <c r="D14" s="55"/>
      <c r="E14" s="65"/>
      <c r="F14" s="65"/>
      <c r="G14" s="55"/>
      <c r="H14" s="55"/>
      <c r="I14" s="33" t="str">
        <f t="shared" si="0"/>
        <v>JO43DC</v>
      </c>
      <c r="J14" s="33">
        <f t="shared" si="1"/>
        <v>8.25</v>
      </c>
      <c r="K14" s="33">
        <f>(CODE(MID(I14,2,1))-74)*10+MID(I14,4,1)*1+(CODE(MID(I14,6,1))-65)/24</f>
        <v>53.083333333333336</v>
      </c>
      <c r="L14" s="33">
        <f>UPPER(C14)</f>
      </c>
      <c r="M14" s="33" t="e">
        <f t="shared" si="4"/>
        <v>#VALUE!</v>
      </c>
      <c r="N14" s="33" t="e">
        <f>(CODE(MID(L14,2,1))-74)*10+MID(L14,4,1)*1+(CODE(MID(L14,6,1))-65)/24</f>
        <v>#VALUE!</v>
      </c>
      <c r="O14" s="34" t="e">
        <f>ACOS(SIN(N14*PI()/180)*SIN(K14*PI()/180)+COS(N14*PI()/180)*COS(K14*PI()/180)*COS((J14-M14)*PI()/180))</f>
        <v>#VALUE!</v>
      </c>
      <c r="P14" s="43">
        <f>IF(C14="","",6371.3*O14)</f>
      </c>
      <c r="Q14" s="43" t="e">
        <f>ACOS((SIN(N14*PI()/180)-SIN(K14*PI()/180)*COS(O14))/(COS(K14*PI()/180)*SIN(O14)))*180/PI()</f>
        <v>#VALUE!</v>
      </c>
      <c r="R14" s="44">
        <f>IF(C14="","",IF((SIN((M14-J14)*PI()/180))&lt;0,360-Q14,Q14))</f>
      </c>
    </row>
    <row r="15" spans="1:18" ht="12.75">
      <c r="A15" s="31"/>
      <c r="B15" s="55"/>
      <c r="C15" s="55"/>
      <c r="D15" s="55"/>
      <c r="E15" s="65"/>
      <c r="F15" s="65"/>
      <c r="G15" s="55"/>
      <c r="H15" s="55"/>
      <c r="I15" s="33" t="str">
        <f t="shared" si="0"/>
        <v>JO43DC</v>
      </c>
      <c r="J15" s="33">
        <f t="shared" si="1"/>
        <v>8.25</v>
      </c>
      <c r="K15" s="33">
        <f>(CODE(MID(I15,2,1))-74)*10+MID(I15,4,1)*1+(CODE(MID(I15,6,1))-65)/24</f>
        <v>53.083333333333336</v>
      </c>
      <c r="L15" s="33">
        <f>UPPER(C15)</f>
      </c>
      <c r="M15" s="33" t="e">
        <f t="shared" si="4"/>
        <v>#VALUE!</v>
      </c>
      <c r="N15" s="33" t="e">
        <f>(CODE(MID(L15,2,1))-74)*10+MID(L15,4,1)*1+(CODE(MID(L15,6,1))-65)/24</f>
        <v>#VALUE!</v>
      </c>
      <c r="O15" s="34" t="e">
        <f>ACOS(SIN(N15*PI()/180)*SIN(K15*PI()/180)+COS(N15*PI()/180)*COS(K15*PI()/180)*COS((J15-M15)*PI()/180))</f>
        <v>#VALUE!</v>
      </c>
      <c r="P15" s="43">
        <f>IF(C15="","",6371.3*O15)</f>
      </c>
      <c r="Q15" s="43" t="e">
        <f>ACOS((SIN(N15*PI()/180)-SIN(K15*PI()/180)*COS(O15))/(COS(K15*PI()/180)*SIN(O15)))*180/PI()</f>
        <v>#VALUE!</v>
      </c>
      <c r="R15" s="44">
        <f>IF(C15="","",IF((SIN((M15-J15)*PI()/180))&lt;0,360-Q15,Q15))</f>
      </c>
    </row>
    <row r="16" spans="1:18" ht="12.75">
      <c r="A16" s="31"/>
      <c r="B16" s="55"/>
      <c r="C16" s="55"/>
      <c r="D16" s="55"/>
      <c r="E16" s="65"/>
      <c r="F16" s="65"/>
      <c r="G16" s="55"/>
      <c r="H16" s="55"/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>
        <f t="shared" si="3"/>
      </c>
      <c r="M16" s="33" t="e">
        <f t="shared" si="4"/>
        <v>#VALUE!</v>
      </c>
      <c r="N16" s="33" t="e">
        <f t="shared" si="5"/>
        <v>#VALUE!</v>
      </c>
      <c r="O16" s="34" t="e">
        <f t="shared" si="6"/>
        <v>#VALUE!</v>
      </c>
      <c r="P16" s="43">
        <f t="shared" si="7"/>
      </c>
      <c r="Q16" s="43" t="e">
        <f t="shared" si="8"/>
        <v>#VALUE!</v>
      </c>
      <c r="R16" s="44">
        <f t="shared" si="9"/>
      </c>
    </row>
    <row r="17" spans="1:18" ht="12.75">
      <c r="A17" s="31"/>
      <c r="B17" s="55"/>
      <c r="C17" s="55"/>
      <c r="D17" s="55"/>
      <c r="E17" s="65"/>
      <c r="F17" s="65"/>
      <c r="G17" s="55"/>
      <c r="H17" s="55"/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>
        <f t="shared" si="3"/>
      </c>
      <c r="M17" s="33" t="e">
        <f t="shared" si="4"/>
        <v>#VALUE!</v>
      </c>
      <c r="N17" s="33" t="e">
        <f t="shared" si="5"/>
        <v>#VALUE!</v>
      </c>
      <c r="O17" s="34" t="e">
        <f t="shared" si="6"/>
        <v>#VALUE!</v>
      </c>
      <c r="P17" s="43">
        <f t="shared" si="7"/>
      </c>
      <c r="Q17" s="43" t="e">
        <f t="shared" si="8"/>
        <v>#VALUE!</v>
      </c>
      <c r="R17" s="44">
        <f t="shared" si="9"/>
      </c>
    </row>
    <row r="18" spans="1:18" ht="12.75">
      <c r="A18" s="31"/>
      <c r="B18" s="55"/>
      <c r="C18" s="55"/>
      <c r="D18" s="55"/>
      <c r="E18" s="65"/>
      <c r="F18" s="65"/>
      <c r="G18" s="55"/>
      <c r="H18" s="55"/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>
        <f t="shared" si="3"/>
      </c>
      <c r="M18" s="33" t="e">
        <f t="shared" si="4"/>
        <v>#VALUE!</v>
      </c>
      <c r="N18" s="33" t="e">
        <f t="shared" si="5"/>
        <v>#VALUE!</v>
      </c>
      <c r="O18" s="34" t="e">
        <f t="shared" si="6"/>
        <v>#VALUE!</v>
      </c>
      <c r="P18" s="43">
        <f t="shared" si="7"/>
      </c>
      <c r="Q18" s="43" t="e">
        <f t="shared" si="8"/>
        <v>#VALUE!</v>
      </c>
      <c r="R18" s="44">
        <f t="shared" si="9"/>
      </c>
    </row>
    <row r="19" spans="1:18" ht="12.75">
      <c r="A19" s="31"/>
      <c r="B19" s="55"/>
      <c r="C19" s="55"/>
      <c r="D19" s="55"/>
      <c r="E19" s="65"/>
      <c r="F19" s="65"/>
      <c r="G19" s="55"/>
      <c r="H19" s="55"/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>
        <f t="shared" si="3"/>
      </c>
      <c r="M19" s="33" t="e">
        <f t="shared" si="4"/>
        <v>#VALUE!</v>
      </c>
      <c r="N19" s="33" t="e">
        <f t="shared" si="5"/>
        <v>#VALUE!</v>
      </c>
      <c r="O19" s="34" t="e">
        <f t="shared" si="6"/>
        <v>#VALUE!</v>
      </c>
      <c r="P19" s="43">
        <f t="shared" si="7"/>
      </c>
      <c r="Q19" s="43" t="e">
        <f t="shared" si="8"/>
        <v>#VALUE!</v>
      </c>
      <c r="R19" s="44">
        <f t="shared" si="9"/>
      </c>
    </row>
    <row r="20" spans="1:18" ht="12.75">
      <c r="A20" s="31"/>
      <c r="B20" s="55"/>
      <c r="C20" s="55"/>
      <c r="D20" s="55"/>
      <c r="E20" s="65"/>
      <c r="F20" s="65"/>
      <c r="G20" s="55"/>
      <c r="H20" s="55"/>
      <c r="I20" s="33" t="str">
        <f t="shared" si="0"/>
        <v>JO43DC</v>
      </c>
      <c r="J20" s="33">
        <f t="shared" si="1"/>
        <v>8.25</v>
      </c>
      <c r="K20" s="33">
        <f aca="true" t="shared" si="10" ref="K20:K39">(CODE(MID(I20,2,1))-74)*10+MID(I20,4,1)*1+(CODE(MID(I20,6,1))-65)/24</f>
        <v>53.083333333333336</v>
      </c>
      <c r="L20" s="33">
        <f aca="true" t="shared" si="11" ref="L20:L39">UPPER(C20)</f>
      </c>
      <c r="M20" s="33" t="e">
        <f t="shared" si="4"/>
        <v>#VALUE!</v>
      </c>
      <c r="N20" s="33" t="e">
        <f aca="true" t="shared" si="12" ref="N20:N39">(CODE(MID(L20,2,1))-74)*10+MID(L20,4,1)*1+(CODE(MID(L20,6,1))-65)/24</f>
        <v>#VALUE!</v>
      </c>
      <c r="O20" s="34" t="e">
        <f aca="true" t="shared" si="13" ref="O20:O39">ACOS(SIN(N20*PI()/180)*SIN(K20*PI()/180)+COS(N20*PI()/180)*COS(K20*PI()/180)*COS((J20-M20)*PI()/180))</f>
        <v>#VALUE!</v>
      </c>
      <c r="P20" s="43">
        <f aca="true" t="shared" si="14" ref="P20:P39">IF(C20="","",6371.3*O20)</f>
      </c>
      <c r="Q20" s="43" t="e">
        <f aca="true" t="shared" si="15" ref="Q20:Q39">ACOS((SIN(N20*PI()/180)-SIN(K20*PI()/180)*COS(O20))/(COS(K20*PI()/180)*SIN(O20)))*180/PI()</f>
        <v>#VALUE!</v>
      </c>
      <c r="R20" s="44">
        <f aca="true" t="shared" si="16" ref="R20:R39">IF(C20="","",IF((SIN((M20-J20)*PI()/180))&lt;0,360-Q20,Q20))</f>
      </c>
    </row>
    <row r="21" spans="1:18" ht="12.75">
      <c r="A21" s="31"/>
      <c r="B21" s="55"/>
      <c r="C21" s="55"/>
      <c r="D21" s="55"/>
      <c r="E21" s="65"/>
      <c r="F21" s="65"/>
      <c r="G21" s="55"/>
      <c r="H21" s="55"/>
      <c r="I21" s="33" t="str">
        <f t="shared" si="0"/>
        <v>JO43DC</v>
      </c>
      <c r="J21" s="33">
        <f t="shared" si="1"/>
        <v>8.25</v>
      </c>
      <c r="K21" s="33">
        <f t="shared" si="10"/>
        <v>53.083333333333336</v>
      </c>
      <c r="L21" s="33">
        <f t="shared" si="11"/>
      </c>
      <c r="M21" s="33" t="e">
        <f t="shared" si="4"/>
        <v>#VALUE!</v>
      </c>
      <c r="N21" s="33" t="e">
        <f t="shared" si="12"/>
        <v>#VALUE!</v>
      </c>
      <c r="O21" s="34" t="e">
        <f t="shared" si="13"/>
        <v>#VALUE!</v>
      </c>
      <c r="P21" s="43">
        <f t="shared" si="14"/>
      </c>
      <c r="Q21" s="43" t="e">
        <f t="shared" si="15"/>
        <v>#VALUE!</v>
      </c>
      <c r="R21" s="44">
        <f t="shared" si="16"/>
      </c>
    </row>
    <row r="22" spans="1:18" ht="12.75">
      <c r="A22" s="31"/>
      <c r="B22" s="55"/>
      <c r="C22" s="55"/>
      <c r="D22" s="55"/>
      <c r="E22" s="65"/>
      <c r="F22" s="65"/>
      <c r="G22" s="55"/>
      <c r="H22" s="55"/>
      <c r="I22" s="33" t="str">
        <f t="shared" si="0"/>
        <v>JO43DC</v>
      </c>
      <c r="J22" s="33">
        <f t="shared" si="1"/>
        <v>8.25</v>
      </c>
      <c r="K22" s="33">
        <f t="shared" si="10"/>
        <v>53.083333333333336</v>
      </c>
      <c r="L22" s="33">
        <f t="shared" si="11"/>
      </c>
      <c r="M22" s="33" t="e">
        <f t="shared" si="4"/>
        <v>#VALUE!</v>
      </c>
      <c r="N22" s="33" t="e">
        <f t="shared" si="12"/>
        <v>#VALUE!</v>
      </c>
      <c r="O22" s="34" t="e">
        <f t="shared" si="13"/>
        <v>#VALUE!</v>
      </c>
      <c r="P22" s="43">
        <f t="shared" si="14"/>
      </c>
      <c r="Q22" s="43" t="e">
        <f t="shared" si="15"/>
        <v>#VALUE!</v>
      </c>
      <c r="R22" s="44">
        <f t="shared" si="16"/>
      </c>
    </row>
    <row r="23" spans="1:18" ht="12.75">
      <c r="A23" s="31"/>
      <c r="B23" s="55"/>
      <c r="C23" s="55"/>
      <c r="D23" s="55"/>
      <c r="E23" s="65"/>
      <c r="F23" s="65"/>
      <c r="G23" s="55"/>
      <c r="H23" s="55"/>
      <c r="I23" s="33" t="str">
        <f t="shared" si="0"/>
        <v>JO43DC</v>
      </c>
      <c r="J23" s="33">
        <f t="shared" si="1"/>
        <v>8.25</v>
      </c>
      <c r="K23" s="33">
        <f t="shared" si="10"/>
        <v>53.083333333333336</v>
      </c>
      <c r="L23" s="33">
        <f t="shared" si="11"/>
      </c>
      <c r="M23" s="33" t="e">
        <f t="shared" si="4"/>
        <v>#VALUE!</v>
      </c>
      <c r="N23" s="33" t="e">
        <f t="shared" si="12"/>
        <v>#VALUE!</v>
      </c>
      <c r="O23" s="34" t="e">
        <f t="shared" si="13"/>
        <v>#VALUE!</v>
      </c>
      <c r="P23" s="43">
        <f t="shared" si="14"/>
      </c>
      <c r="Q23" s="43" t="e">
        <f t="shared" si="15"/>
        <v>#VALUE!</v>
      </c>
      <c r="R23" s="44">
        <f t="shared" si="16"/>
      </c>
    </row>
    <row r="24" spans="1:18" ht="12.75">
      <c r="A24" s="31"/>
      <c r="B24" s="55"/>
      <c r="C24" s="55"/>
      <c r="D24" s="55"/>
      <c r="E24" s="65"/>
      <c r="F24" s="65"/>
      <c r="G24" s="55"/>
      <c r="H24" s="55"/>
      <c r="I24" s="33" t="str">
        <f t="shared" si="0"/>
        <v>JO43DC</v>
      </c>
      <c r="J24" s="33">
        <f t="shared" si="1"/>
        <v>8.25</v>
      </c>
      <c r="K24" s="33">
        <f t="shared" si="10"/>
        <v>53.083333333333336</v>
      </c>
      <c r="L24" s="33">
        <f t="shared" si="11"/>
      </c>
      <c r="M24" s="33" t="e">
        <f t="shared" si="4"/>
        <v>#VALUE!</v>
      </c>
      <c r="N24" s="33" t="e">
        <f t="shared" si="12"/>
        <v>#VALUE!</v>
      </c>
      <c r="O24" s="34" t="e">
        <f t="shared" si="13"/>
        <v>#VALUE!</v>
      </c>
      <c r="P24" s="43">
        <f t="shared" si="14"/>
      </c>
      <c r="Q24" s="43" t="e">
        <f t="shared" si="15"/>
        <v>#VALUE!</v>
      </c>
      <c r="R24" s="44">
        <f t="shared" si="16"/>
      </c>
    </row>
    <row r="25" spans="1:18" ht="12.75">
      <c r="A25" s="31"/>
      <c r="B25" s="55"/>
      <c r="C25" s="55"/>
      <c r="D25" s="55"/>
      <c r="E25" s="65"/>
      <c r="F25" s="65"/>
      <c r="G25" s="55"/>
      <c r="H25" s="55"/>
      <c r="I25" s="33" t="str">
        <f t="shared" si="0"/>
        <v>JO43DC</v>
      </c>
      <c r="J25" s="33">
        <f t="shared" si="1"/>
        <v>8.25</v>
      </c>
      <c r="K25" s="33">
        <f t="shared" si="10"/>
        <v>53.083333333333336</v>
      </c>
      <c r="L25" s="33">
        <f t="shared" si="11"/>
      </c>
      <c r="M25" s="33" t="e">
        <f t="shared" si="4"/>
        <v>#VALUE!</v>
      </c>
      <c r="N25" s="33" t="e">
        <f t="shared" si="12"/>
        <v>#VALUE!</v>
      </c>
      <c r="O25" s="34" t="e">
        <f t="shared" si="13"/>
        <v>#VALUE!</v>
      </c>
      <c r="P25" s="43">
        <f t="shared" si="14"/>
      </c>
      <c r="Q25" s="43" t="e">
        <f t="shared" si="15"/>
        <v>#VALUE!</v>
      </c>
      <c r="R25" s="44">
        <f t="shared" si="16"/>
      </c>
    </row>
    <row r="26" spans="1:18" ht="12.75">
      <c r="A26" s="31"/>
      <c r="B26" s="55"/>
      <c r="C26" s="55"/>
      <c r="D26" s="55"/>
      <c r="E26" s="65"/>
      <c r="F26" s="65"/>
      <c r="G26" s="55"/>
      <c r="H26" s="55"/>
      <c r="I26" s="33" t="str">
        <f t="shared" si="0"/>
        <v>JO43DC</v>
      </c>
      <c r="J26" s="33">
        <f t="shared" si="1"/>
        <v>8.25</v>
      </c>
      <c r="K26" s="33">
        <f t="shared" si="10"/>
        <v>53.083333333333336</v>
      </c>
      <c r="L26" s="33">
        <f t="shared" si="11"/>
      </c>
      <c r="M26" s="33" t="e">
        <f t="shared" si="4"/>
        <v>#VALUE!</v>
      </c>
      <c r="N26" s="33" t="e">
        <f t="shared" si="12"/>
        <v>#VALUE!</v>
      </c>
      <c r="O26" s="34" t="e">
        <f t="shared" si="13"/>
        <v>#VALUE!</v>
      </c>
      <c r="P26" s="43">
        <f t="shared" si="14"/>
      </c>
      <c r="Q26" s="43" t="e">
        <f t="shared" si="15"/>
        <v>#VALUE!</v>
      </c>
      <c r="R26" s="44">
        <f t="shared" si="16"/>
      </c>
    </row>
    <row r="27" spans="1:18" ht="12.75">
      <c r="A27" s="31"/>
      <c r="B27" s="55"/>
      <c r="C27" s="55"/>
      <c r="D27" s="55"/>
      <c r="E27" s="65"/>
      <c r="F27" s="65"/>
      <c r="G27" s="55"/>
      <c r="H27" s="55"/>
      <c r="I27" s="33" t="str">
        <f t="shared" si="0"/>
        <v>JO43DC</v>
      </c>
      <c r="J27" s="33">
        <f t="shared" si="1"/>
        <v>8.25</v>
      </c>
      <c r="K27" s="33">
        <f t="shared" si="10"/>
        <v>53.083333333333336</v>
      </c>
      <c r="L27" s="33">
        <f t="shared" si="11"/>
      </c>
      <c r="M27" s="33" t="e">
        <f t="shared" si="4"/>
        <v>#VALUE!</v>
      </c>
      <c r="N27" s="33" t="e">
        <f t="shared" si="12"/>
        <v>#VALUE!</v>
      </c>
      <c r="O27" s="34" t="e">
        <f t="shared" si="13"/>
        <v>#VALUE!</v>
      </c>
      <c r="P27" s="43">
        <f t="shared" si="14"/>
      </c>
      <c r="Q27" s="43" t="e">
        <f t="shared" si="15"/>
        <v>#VALUE!</v>
      </c>
      <c r="R27" s="44">
        <f t="shared" si="16"/>
      </c>
    </row>
    <row r="28" spans="1:18" ht="12.75">
      <c r="A28" s="31"/>
      <c r="B28" s="55"/>
      <c r="C28" s="55"/>
      <c r="D28" s="55"/>
      <c r="E28" s="65"/>
      <c r="F28" s="65"/>
      <c r="G28" s="55"/>
      <c r="H28" s="55"/>
      <c r="I28" s="33" t="str">
        <f t="shared" si="0"/>
        <v>JO43DC</v>
      </c>
      <c r="J28" s="33">
        <f t="shared" si="1"/>
        <v>8.25</v>
      </c>
      <c r="K28" s="33">
        <f t="shared" si="10"/>
        <v>53.083333333333336</v>
      </c>
      <c r="L28" s="33">
        <f t="shared" si="11"/>
      </c>
      <c r="M28" s="33" t="e">
        <f t="shared" si="4"/>
        <v>#VALUE!</v>
      </c>
      <c r="N28" s="33" t="e">
        <f t="shared" si="12"/>
        <v>#VALUE!</v>
      </c>
      <c r="O28" s="34" t="e">
        <f t="shared" si="13"/>
        <v>#VALUE!</v>
      </c>
      <c r="P28" s="43">
        <f t="shared" si="14"/>
      </c>
      <c r="Q28" s="43" t="e">
        <f t="shared" si="15"/>
        <v>#VALUE!</v>
      </c>
      <c r="R28" s="44">
        <f t="shared" si="16"/>
      </c>
    </row>
    <row r="29" spans="1:18" ht="12.75">
      <c r="A29" s="31"/>
      <c r="B29" s="55"/>
      <c r="C29" s="55"/>
      <c r="D29" s="55"/>
      <c r="E29" s="65"/>
      <c r="F29" s="65"/>
      <c r="G29" s="55"/>
      <c r="H29" s="55"/>
      <c r="I29" s="33" t="str">
        <f t="shared" si="0"/>
        <v>JO43DC</v>
      </c>
      <c r="J29" s="33">
        <f t="shared" si="1"/>
        <v>8.25</v>
      </c>
      <c r="K29" s="33">
        <f t="shared" si="10"/>
        <v>53.083333333333336</v>
      </c>
      <c r="L29" s="33">
        <f t="shared" si="11"/>
      </c>
      <c r="M29" s="33" t="e">
        <f t="shared" si="4"/>
        <v>#VALUE!</v>
      </c>
      <c r="N29" s="33" t="e">
        <f t="shared" si="12"/>
        <v>#VALUE!</v>
      </c>
      <c r="O29" s="34" t="e">
        <f t="shared" si="13"/>
        <v>#VALUE!</v>
      </c>
      <c r="P29" s="43">
        <f t="shared" si="14"/>
      </c>
      <c r="Q29" s="43" t="e">
        <f t="shared" si="15"/>
        <v>#VALUE!</v>
      </c>
      <c r="R29" s="44">
        <f t="shared" si="16"/>
      </c>
    </row>
    <row r="30" spans="1:18" ht="12.75">
      <c r="A30" s="31"/>
      <c r="B30" s="55"/>
      <c r="C30" s="55"/>
      <c r="D30" s="55"/>
      <c r="E30" s="65"/>
      <c r="F30" s="65"/>
      <c r="G30" s="55"/>
      <c r="H30" s="55"/>
      <c r="I30" s="33" t="str">
        <f t="shared" si="0"/>
        <v>JO43DC</v>
      </c>
      <c r="J30" s="33">
        <f t="shared" si="1"/>
        <v>8.25</v>
      </c>
      <c r="K30" s="33">
        <f t="shared" si="10"/>
        <v>53.083333333333336</v>
      </c>
      <c r="L30" s="33">
        <f t="shared" si="11"/>
      </c>
      <c r="M30" s="33" t="e">
        <f t="shared" si="4"/>
        <v>#VALUE!</v>
      </c>
      <c r="N30" s="33" t="e">
        <f t="shared" si="12"/>
        <v>#VALUE!</v>
      </c>
      <c r="O30" s="34" t="e">
        <f t="shared" si="13"/>
        <v>#VALUE!</v>
      </c>
      <c r="P30" s="43">
        <f t="shared" si="14"/>
      </c>
      <c r="Q30" s="43" t="e">
        <f t="shared" si="15"/>
        <v>#VALUE!</v>
      </c>
      <c r="R30" s="44">
        <f t="shared" si="16"/>
      </c>
    </row>
    <row r="31" spans="1:18" ht="12.75">
      <c r="A31" s="31"/>
      <c r="B31" s="55"/>
      <c r="C31" s="55"/>
      <c r="D31" s="55"/>
      <c r="E31" s="65"/>
      <c r="F31" s="65"/>
      <c r="G31" s="55"/>
      <c r="H31" s="55"/>
      <c r="I31" s="33" t="str">
        <f t="shared" si="0"/>
        <v>JO43DC</v>
      </c>
      <c r="J31" s="33">
        <f t="shared" si="1"/>
        <v>8.25</v>
      </c>
      <c r="K31" s="33">
        <f t="shared" si="10"/>
        <v>53.083333333333336</v>
      </c>
      <c r="L31" s="33">
        <f t="shared" si="11"/>
      </c>
      <c r="M31" s="33" t="e">
        <f t="shared" si="4"/>
        <v>#VALUE!</v>
      </c>
      <c r="N31" s="33" t="e">
        <f t="shared" si="12"/>
        <v>#VALUE!</v>
      </c>
      <c r="O31" s="34" t="e">
        <f t="shared" si="13"/>
        <v>#VALUE!</v>
      </c>
      <c r="P31" s="43">
        <f t="shared" si="14"/>
      </c>
      <c r="Q31" s="43" t="e">
        <f t="shared" si="15"/>
        <v>#VALUE!</v>
      </c>
      <c r="R31" s="44">
        <f t="shared" si="16"/>
      </c>
    </row>
    <row r="32" spans="1:18" ht="12.75">
      <c r="A32" s="31"/>
      <c r="B32" s="55"/>
      <c r="C32" s="55"/>
      <c r="D32" s="55"/>
      <c r="E32" s="65"/>
      <c r="F32" s="65"/>
      <c r="G32" s="55"/>
      <c r="H32" s="55"/>
      <c r="I32" s="33" t="str">
        <f t="shared" si="0"/>
        <v>JO43DC</v>
      </c>
      <c r="J32" s="33">
        <f t="shared" si="1"/>
        <v>8.25</v>
      </c>
      <c r="K32" s="33">
        <f t="shared" si="10"/>
        <v>53.083333333333336</v>
      </c>
      <c r="L32" s="33">
        <f t="shared" si="11"/>
      </c>
      <c r="M32" s="33" t="e">
        <f t="shared" si="4"/>
        <v>#VALUE!</v>
      </c>
      <c r="N32" s="33" t="e">
        <f t="shared" si="12"/>
        <v>#VALUE!</v>
      </c>
      <c r="O32" s="34" t="e">
        <f t="shared" si="13"/>
        <v>#VALUE!</v>
      </c>
      <c r="P32" s="43">
        <f t="shared" si="14"/>
      </c>
      <c r="Q32" s="43" t="e">
        <f t="shared" si="15"/>
        <v>#VALUE!</v>
      </c>
      <c r="R32" s="44">
        <f t="shared" si="16"/>
      </c>
    </row>
    <row r="33" spans="1:18" ht="12.75">
      <c r="A33" s="31"/>
      <c r="B33" s="55"/>
      <c r="C33" s="55"/>
      <c r="D33" s="55"/>
      <c r="E33" s="65"/>
      <c r="F33" s="65"/>
      <c r="G33" s="55"/>
      <c r="H33" s="55"/>
      <c r="I33" s="33" t="str">
        <f t="shared" si="0"/>
        <v>JO43DC</v>
      </c>
      <c r="J33" s="33">
        <f t="shared" si="1"/>
        <v>8.25</v>
      </c>
      <c r="K33" s="33">
        <f t="shared" si="10"/>
        <v>53.083333333333336</v>
      </c>
      <c r="L33" s="33">
        <f t="shared" si="11"/>
      </c>
      <c r="M33" s="33" t="e">
        <f t="shared" si="4"/>
        <v>#VALUE!</v>
      </c>
      <c r="N33" s="33" t="e">
        <f t="shared" si="12"/>
        <v>#VALUE!</v>
      </c>
      <c r="O33" s="34" t="e">
        <f t="shared" si="13"/>
        <v>#VALUE!</v>
      </c>
      <c r="P33" s="43">
        <f t="shared" si="14"/>
      </c>
      <c r="Q33" s="43" t="e">
        <f t="shared" si="15"/>
        <v>#VALUE!</v>
      </c>
      <c r="R33" s="44">
        <f t="shared" si="16"/>
      </c>
    </row>
    <row r="34" spans="1:18" ht="12.75">
      <c r="A34" s="31"/>
      <c r="B34" s="55"/>
      <c r="C34" s="55"/>
      <c r="D34" s="55"/>
      <c r="E34" s="65"/>
      <c r="F34" s="65"/>
      <c r="G34" s="55"/>
      <c r="H34" s="55"/>
      <c r="I34" s="33" t="str">
        <f t="shared" si="0"/>
        <v>JO43DC</v>
      </c>
      <c r="J34" s="33">
        <f t="shared" si="1"/>
        <v>8.25</v>
      </c>
      <c r="K34" s="33">
        <f t="shared" si="10"/>
        <v>53.083333333333336</v>
      </c>
      <c r="L34" s="33">
        <f t="shared" si="11"/>
      </c>
      <c r="M34" s="33" t="e">
        <f t="shared" si="4"/>
        <v>#VALUE!</v>
      </c>
      <c r="N34" s="33" t="e">
        <f t="shared" si="12"/>
        <v>#VALUE!</v>
      </c>
      <c r="O34" s="34" t="e">
        <f t="shared" si="13"/>
        <v>#VALUE!</v>
      </c>
      <c r="P34" s="43">
        <f t="shared" si="14"/>
      </c>
      <c r="Q34" s="43" t="e">
        <f t="shared" si="15"/>
        <v>#VALUE!</v>
      </c>
      <c r="R34" s="44">
        <f t="shared" si="16"/>
      </c>
    </row>
    <row r="35" spans="1:18" ht="12.75">
      <c r="A35" s="31"/>
      <c r="B35" s="55"/>
      <c r="C35" s="55"/>
      <c r="D35" s="55"/>
      <c r="E35" s="65"/>
      <c r="F35" s="65"/>
      <c r="G35" s="55"/>
      <c r="H35" s="55"/>
      <c r="I35" s="33" t="str">
        <f t="shared" si="0"/>
        <v>JO43DC</v>
      </c>
      <c r="J35" s="33">
        <f t="shared" si="1"/>
        <v>8.25</v>
      </c>
      <c r="K35" s="33">
        <f t="shared" si="10"/>
        <v>53.083333333333336</v>
      </c>
      <c r="L35" s="33">
        <f t="shared" si="11"/>
      </c>
      <c r="M35" s="33" t="e">
        <f t="shared" si="4"/>
        <v>#VALUE!</v>
      </c>
      <c r="N35" s="33" t="e">
        <f t="shared" si="12"/>
        <v>#VALUE!</v>
      </c>
      <c r="O35" s="34" t="e">
        <f t="shared" si="13"/>
        <v>#VALUE!</v>
      </c>
      <c r="P35" s="43">
        <f t="shared" si="14"/>
      </c>
      <c r="Q35" s="43" t="e">
        <f t="shared" si="15"/>
        <v>#VALUE!</v>
      </c>
      <c r="R35" s="44">
        <f t="shared" si="16"/>
      </c>
    </row>
    <row r="36" spans="1:18" ht="12.75">
      <c r="A36" s="31"/>
      <c r="B36" s="55"/>
      <c r="C36" s="55"/>
      <c r="D36" s="55"/>
      <c r="E36" s="65"/>
      <c r="F36" s="65"/>
      <c r="G36" s="55"/>
      <c r="H36" s="55"/>
      <c r="I36" s="33" t="str">
        <f t="shared" si="0"/>
        <v>JO43DC</v>
      </c>
      <c r="J36" s="33">
        <f t="shared" si="1"/>
        <v>8.25</v>
      </c>
      <c r="K36" s="33">
        <f t="shared" si="10"/>
        <v>53.083333333333336</v>
      </c>
      <c r="L36" s="33">
        <f t="shared" si="11"/>
      </c>
      <c r="M36" s="33" t="e">
        <f t="shared" si="4"/>
        <v>#VALUE!</v>
      </c>
      <c r="N36" s="33" t="e">
        <f t="shared" si="12"/>
        <v>#VALUE!</v>
      </c>
      <c r="O36" s="34" t="e">
        <f t="shared" si="13"/>
        <v>#VALUE!</v>
      </c>
      <c r="P36" s="43">
        <f t="shared" si="14"/>
      </c>
      <c r="Q36" s="43" t="e">
        <f t="shared" si="15"/>
        <v>#VALUE!</v>
      </c>
      <c r="R36" s="44">
        <f t="shared" si="16"/>
      </c>
    </row>
    <row r="37" spans="1:18" ht="12.75">
      <c r="A37" s="31"/>
      <c r="B37" s="55"/>
      <c r="C37" s="55"/>
      <c r="D37" s="55"/>
      <c r="E37" s="65"/>
      <c r="F37" s="65"/>
      <c r="G37" s="55"/>
      <c r="H37" s="55"/>
      <c r="I37" s="33" t="str">
        <f t="shared" si="0"/>
        <v>JO43DC</v>
      </c>
      <c r="J37" s="33">
        <f t="shared" si="1"/>
        <v>8.25</v>
      </c>
      <c r="K37" s="33">
        <f t="shared" si="10"/>
        <v>53.083333333333336</v>
      </c>
      <c r="L37" s="33">
        <f t="shared" si="11"/>
      </c>
      <c r="M37" s="33" t="e">
        <f t="shared" si="4"/>
        <v>#VALUE!</v>
      </c>
      <c r="N37" s="33" t="e">
        <f t="shared" si="12"/>
        <v>#VALUE!</v>
      </c>
      <c r="O37" s="34" t="e">
        <f t="shared" si="13"/>
        <v>#VALUE!</v>
      </c>
      <c r="P37" s="43">
        <f t="shared" si="14"/>
      </c>
      <c r="Q37" s="43" t="e">
        <f t="shared" si="15"/>
        <v>#VALUE!</v>
      </c>
      <c r="R37" s="44">
        <f t="shared" si="16"/>
      </c>
    </row>
    <row r="38" spans="1:18" ht="12.75">
      <c r="A38" s="31"/>
      <c r="B38" s="55"/>
      <c r="C38" s="55"/>
      <c r="D38" s="55"/>
      <c r="E38" s="65"/>
      <c r="F38" s="65"/>
      <c r="G38" s="55"/>
      <c r="H38" s="55"/>
      <c r="I38" s="33" t="str">
        <f t="shared" si="0"/>
        <v>JO43DC</v>
      </c>
      <c r="J38" s="33">
        <f t="shared" si="1"/>
        <v>8.25</v>
      </c>
      <c r="K38" s="33">
        <f t="shared" si="10"/>
        <v>53.083333333333336</v>
      </c>
      <c r="L38" s="33">
        <f t="shared" si="11"/>
      </c>
      <c r="M38" s="33" t="e">
        <f t="shared" si="4"/>
        <v>#VALUE!</v>
      </c>
      <c r="N38" s="33" t="e">
        <f t="shared" si="12"/>
        <v>#VALUE!</v>
      </c>
      <c r="O38" s="34" t="e">
        <f t="shared" si="13"/>
        <v>#VALUE!</v>
      </c>
      <c r="P38" s="43">
        <f t="shared" si="14"/>
      </c>
      <c r="Q38" s="43" t="e">
        <f t="shared" si="15"/>
        <v>#VALUE!</v>
      </c>
      <c r="R38" s="44">
        <f t="shared" si="16"/>
      </c>
    </row>
    <row r="39" spans="1:18" ht="13.5" thickBot="1">
      <c r="A39" s="35"/>
      <c r="B39" s="58"/>
      <c r="C39" s="58"/>
      <c r="D39" s="58"/>
      <c r="E39" s="66"/>
      <c r="F39" s="66"/>
      <c r="G39" s="58"/>
      <c r="H39" s="58"/>
      <c r="I39" s="37" t="str">
        <f t="shared" si="0"/>
        <v>JO43DC</v>
      </c>
      <c r="J39" s="37">
        <f t="shared" si="1"/>
        <v>8.25</v>
      </c>
      <c r="K39" s="37">
        <f t="shared" si="10"/>
        <v>53.083333333333336</v>
      </c>
      <c r="L39" s="37">
        <f t="shared" si="11"/>
      </c>
      <c r="M39" s="37" t="e">
        <f t="shared" si="4"/>
        <v>#VALUE!</v>
      </c>
      <c r="N39" s="37" t="e">
        <f t="shared" si="12"/>
        <v>#VALUE!</v>
      </c>
      <c r="O39" s="38" t="e">
        <f t="shared" si="13"/>
        <v>#VALUE!</v>
      </c>
      <c r="P39" s="45">
        <f t="shared" si="14"/>
      </c>
      <c r="Q39" s="45" t="e">
        <f t="shared" si="15"/>
        <v>#VALUE!</v>
      </c>
      <c r="R39" s="46">
        <f t="shared" si="16"/>
      </c>
    </row>
  </sheetData>
  <printOptions/>
  <pageMargins left="0.7874015748031497" right="0.5118110236220472" top="0.984251968503937" bottom="0.8661417322834646" header="0.5118110236220472" footer="0.5118110236220472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R31"/>
  <sheetViews>
    <sheetView workbookViewId="0" topLeftCell="A1">
      <selection activeCell="C2" sqref="C2"/>
    </sheetView>
  </sheetViews>
  <sheetFormatPr defaultColWidth="11.421875" defaultRowHeight="12.75"/>
  <cols>
    <col min="1" max="1" width="8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B1" s="1"/>
      <c r="C1" s="67" t="str">
        <f>Grunddaten!$C$7</f>
        <v>Wüsting</v>
      </c>
      <c r="H1" s="144">
        <v>38771</v>
      </c>
    </row>
    <row r="2" spans="1:3" ht="19.5" thickBot="1">
      <c r="A2" s="7" t="s">
        <v>311</v>
      </c>
      <c r="B2" s="1"/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76032833.3</v>
      </c>
      <c r="B4" s="55" t="s">
        <v>504</v>
      </c>
      <c r="C4" s="55" t="s">
        <v>194</v>
      </c>
      <c r="D4" s="55" t="s">
        <v>839</v>
      </c>
      <c r="E4" s="65" t="s">
        <v>769</v>
      </c>
      <c r="F4" s="65" t="s">
        <v>735</v>
      </c>
      <c r="G4" s="55">
        <v>1150</v>
      </c>
      <c r="H4" s="55" t="s">
        <v>840</v>
      </c>
      <c r="I4" s="33" t="str">
        <f aca="true" t="shared" si="0" ref="I4:I31">UPPER($C$2)</f>
        <v>JO43DC</v>
      </c>
      <c r="J4" s="33">
        <f aca="true" t="shared" si="1" ref="J4:J31">(CODE(MID(I4,1,1))-74)*20+MID(I4,3,1)*2+(CODE(MID(I4,5,1))-65)/12</f>
        <v>8.25</v>
      </c>
      <c r="K4" s="33">
        <f aca="true" t="shared" si="2" ref="K4:K31">(CODE(MID(I4,2,1))-74)*10+MID(I4,4,1)*1+(CODE(MID(I4,6,1))-65)/24</f>
        <v>53.083333333333336</v>
      </c>
      <c r="L4" s="33" t="str">
        <f aca="true" t="shared" si="3" ref="L4:L31">UPPER(C4)</f>
        <v>JO50WB</v>
      </c>
      <c r="M4" s="33">
        <f aca="true" t="shared" si="4" ref="M4:M31">(CODE(MID(L4,1,1))-74)*20+MID(L4,3,1)*2+(CODE(MID(L4,5,1))-65)/12</f>
        <v>11.833333333333334</v>
      </c>
      <c r="N4" s="33">
        <f aca="true" t="shared" si="5" ref="N4:N31">(CODE(MID(L4,2,1))-74)*10+MID(L4,4,1)*1+(CODE(MID(L4,6,1))-65)/24</f>
        <v>50.041666666666664</v>
      </c>
      <c r="O4" s="34">
        <f aca="true" t="shared" si="6" ref="O4:O31">ACOS(SIN(N4*PI()/180)*SIN(K4*PI()/180)+COS(N4*PI()/180)*COS(K4*PI()/180)*COS((J4-M4)*PI()/180))</f>
        <v>0.06578364459525488</v>
      </c>
      <c r="P4" s="43">
        <f aca="true" t="shared" si="7" ref="P4:P31">IF(C4="","",6371.3*O4)</f>
        <v>419.1273348097474</v>
      </c>
      <c r="Q4" s="43">
        <f aca="true" t="shared" si="8" ref="Q4:Q31">ACOS((SIN(N4*PI()/180)-SIN(K4*PI()/180)*COS(O4))/(COS(K4*PI()/180)*SIN(O4)))*180/PI()</f>
        <v>142.36600151532843</v>
      </c>
      <c r="R4" s="44">
        <f aca="true" t="shared" si="9" ref="R4:R31">IF(C4="","",IF((SIN((M4-J4)*PI()/180))&lt;0,360-Q4,Q4))</f>
        <v>142.36600151532843</v>
      </c>
    </row>
    <row r="5" spans="1:18" ht="12.75">
      <c r="A5" s="31">
        <v>76032875</v>
      </c>
      <c r="B5" s="55" t="s">
        <v>1215</v>
      </c>
      <c r="C5" s="55" t="s">
        <v>1216</v>
      </c>
      <c r="D5" s="55">
        <v>0.01</v>
      </c>
      <c r="E5" s="65" t="s">
        <v>769</v>
      </c>
      <c r="F5" s="65" t="s">
        <v>735</v>
      </c>
      <c r="G5" s="55">
        <v>485</v>
      </c>
      <c r="H5" s="55" t="s">
        <v>1217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JN97LM</v>
      </c>
      <c r="M5" s="33">
        <f t="shared" si="4"/>
        <v>18.916666666666668</v>
      </c>
      <c r="N5" s="33">
        <f t="shared" si="5"/>
        <v>47.5</v>
      </c>
      <c r="O5" s="34">
        <f t="shared" si="6"/>
        <v>0.1534877280012421</v>
      </c>
      <c r="P5" s="43">
        <f t="shared" si="7"/>
        <v>977.9163614143139</v>
      </c>
      <c r="Q5" s="43">
        <f t="shared" si="8"/>
        <v>125.12289688589802</v>
      </c>
      <c r="R5" s="44">
        <f t="shared" si="9"/>
        <v>125.12289688589802</v>
      </c>
    </row>
    <row r="6" spans="1:18" ht="12.75">
      <c r="A6" s="31">
        <v>76032895</v>
      </c>
      <c r="B6" s="55" t="s">
        <v>286</v>
      </c>
      <c r="C6" s="55" t="s">
        <v>287</v>
      </c>
      <c r="D6" s="55"/>
      <c r="E6" s="65" t="s">
        <v>790</v>
      </c>
      <c r="F6" s="65" t="s">
        <v>744</v>
      </c>
      <c r="G6" s="55">
        <v>705</v>
      </c>
      <c r="H6" s="55" t="s">
        <v>288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JN57UU</v>
      </c>
      <c r="M6" s="33">
        <f t="shared" si="4"/>
        <v>11.666666666666666</v>
      </c>
      <c r="N6" s="33">
        <f t="shared" si="5"/>
        <v>47.833333333333336</v>
      </c>
      <c r="O6" s="34">
        <f t="shared" si="6"/>
        <v>0.09915436484201567</v>
      </c>
      <c r="P6" s="43">
        <f t="shared" si="7"/>
        <v>631.7422047179344</v>
      </c>
      <c r="Q6" s="43">
        <f t="shared" si="8"/>
        <v>156.16271868517106</v>
      </c>
      <c r="R6" s="44">
        <f t="shared" si="9"/>
        <v>156.16271868517106</v>
      </c>
    </row>
    <row r="7" spans="1:18" ht="12.75">
      <c r="A7" s="31">
        <v>76032895</v>
      </c>
      <c r="B7" s="55" t="s">
        <v>1213</v>
      </c>
      <c r="C7" s="55" t="s">
        <v>1218</v>
      </c>
      <c r="D7" s="55">
        <v>0.1</v>
      </c>
      <c r="E7" s="65"/>
      <c r="F7" s="65" t="s">
        <v>735</v>
      </c>
      <c r="G7" s="55">
        <v>408</v>
      </c>
      <c r="H7" s="55"/>
      <c r="I7" s="33" t="str">
        <f t="shared" si="0"/>
        <v>JO43DC</v>
      </c>
      <c r="J7" s="33">
        <f t="shared" si="1"/>
        <v>8.25</v>
      </c>
      <c r="K7" s="33">
        <f>(CODE(MID(I7,2,1))-74)*10+MID(I7,4,1)*1+(CODE(MID(I7,6,1))-65)/24</f>
        <v>53.083333333333336</v>
      </c>
      <c r="L7" s="33" t="str">
        <f>UPPER(C7)</f>
        <v>JN39CO</v>
      </c>
      <c r="M7" s="33">
        <f t="shared" si="4"/>
        <v>6.166666666666667</v>
      </c>
      <c r="N7" s="33">
        <f>(CODE(MID(L7,2,1))-74)*10+MID(L7,4,1)*1+(CODE(MID(L7,6,1))-65)/24</f>
        <v>49.583333333333336</v>
      </c>
      <c r="O7" s="34">
        <f>ACOS(SIN(N7*PI()/180)*SIN(K7*PI()/180)+COS(N7*PI()/180)*COS(K7*PI()/180)*COS((J7-M7)*PI()/180))</f>
        <v>0.06516687357021023</v>
      </c>
      <c r="P7" s="43">
        <f>IF(C7="","",6371.3*O7)</f>
        <v>415.1977015778804</v>
      </c>
      <c r="Q7" s="43">
        <f>ACOS((SIN(N7*PI()/180)-SIN(K7*PI()/180)*COS(O7))/(COS(K7*PI()/180)*SIN(O7)))*180/PI()</f>
        <v>158.78122139108117</v>
      </c>
      <c r="R7" s="44">
        <f>IF(C7="","",IF((SIN((M7-J7)*PI()/180))&lt;0,360-Q7,Q7))</f>
        <v>201.21877860891883</v>
      </c>
    </row>
    <row r="8" spans="1:18" ht="12.75">
      <c r="A8" s="31">
        <v>76032960</v>
      </c>
      <c r="B8" s="55" t="s">
        <v>512</v>
      </c>
      <c r="C8" s="55" t="s">
        <v>240</v>
      </c>
      <c r="D8" s="55" t="s">
        <v>802</v>
      </c>
      <c r="E8" s="65"/>
      <c r="F8" s="65" t="s">
        <v>735</v>
      </c>
      <c r="G8" s="55">
        <v>532</v>
      </c>
      <c r="H8" s="55" t="s">
        <v>241</v>
      </c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JN58KR</v>
      </c>
      <c r="M8" s="33">
        <f t="shared" si="4"/>
        <v>10.833333333333334</v>
      </c>
      <c r="N8" s="33">
        <f t="shared" si="5"/>
        <v>48.708333333333336</v>
      </c>
      <c r="O8" s="34">
        <f t="shared" si="6"/>
        <v>0.08146803748047837</v>
      </c>
      <c r="P8" s="43">
        <f t="shared" si="7"/>
        <v>519.0573071993718</v>
      </c>
      <c r="Q8" s="43">
        <f t="shared" si="8"/>
        <v>158.56217898008654</v>
      </c>
      <c r="R8" s="44">
        <f t="shared" si="9"/>
        <v>158.56217898008654</v>
      </c>
    </row>
    <row r="9" spans="1:18" ht="12.75">
      <c r="A9" s="31">
        <v>76032985</v>
      </c>
      <c r="B9" s="55" t="s">
        <v>183</v>
      </c>
      <c r="C9" s="55" t="s">
        <v>167</v>
      </c>
      <c r="D9" s="55"/>
      <c r="E9" s="65"/>
      <c r="F9" s="65"/>
      <c r="G9" s="55"/>
      <c r="H9" s="55" t="s">
        <v>168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JN67CR</v>
      </c>
      <c r="M9" s="33">
        <f t="shared" si="4"/>
        <v>12.166666666666666</v>
      </c>
      <c r="N9" s="33">
        <f t="shared" si="5"/>
        <v>47.708333333333336</v>
      </c>
      <c r="O9" s="34">
        <f t="shared" si="6"/>
        <v>0.10340034866381753</v>
      </c>
      <c r="P9" s="43">
        <f t="shared" si="7"/>
        <v>658.7946414417806</v>
      </c>
      <c r="Q9" s="43">
        <f t="shared" si="8"/>
        <v>153.55688408656755</v>
      </c>
      <c r="R9" s="44">
        <f t="shared" si="9"/>
        <v>153.55688408656755</v>
      </c>
    </row>
    <row r="10" spans="1:18" ht="12.75">
      <c r="A10" s="31"/>
      <c r="B10" s="55"/>
      <c r="C10" s="55"/>
      <c r="D10" s="55"/>
      <c r="E10" s="65"/>
      <c r="F10" s="65"/>
      <c r="G10" s="55"/>
      <c r="H10" s="55"/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>
        <f t="shared" si="3"/>
      </c>
      <c r="M10" s="33" t="e">
        <f t="shared" si="4"/>
        <v>#VALUE!</v>
      </c>
      <c r="N10" s="33" t="e">
        <f t="shared" si="5"/>
        <v>#VALUE!</v>
      </c>
      <c r="O10" s="34" t="e">
        <f t="shared" si="6"/>
        <v>#VALUE!</v>
      </c>
      <c r="P10" s="43">
        <f t="shared" si="7"/>
      </c>
      <c r="Q10" s="43" t="e">
        <f t="shared" si="8"/>
        <v>#VALUE!</v>
      </c>
      <c r="R10" s="44">
        <f t="shared" si="9"/>
      </c>
    </row>
    <row r="11" spans="1:18" ht="12.75">
      <c r="A11" s="31"/>
      <c r="B11" s="55"/>
      <c r="C11" s="55"/>
      <c r="D11" s="55"/>
      <c r="E11" s="65"/>
      <c r="F11" s="65"/>
      <c r="G11" s="55"/>
      <c r="H11" s="55"/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>
        <f t="shared" si="3"/>
      </c>
      <c r="M11" s="33" t="e">
        <f t="shared" si="4"/>
        <v>#VALUE!</v>
      </c>
      <c r="N11" s="33" t="e">
        <f t="shared" si="5"/>
        <v>#VALUE!</v>
      </c>
      <c r="O11" s="34" t="e">
        <f t="shared" si="6"/>
        <v>#VALUE!</v>
      </c>
      <c r="P11" s="43">
        <f t="shared" si="7"/>
      </c>
      <c r="Q11" s="43" t="e">
        <f t="shared" si="8"/>
        <v>#VALUE!</v>
      </c>
      <c r="R11" s="44">
        <f t="shared" si="9"/>
      </c>
    </row>
    <row r="12" spans="1:18" ht="12.75">
      <c r="A12" s="31"/>
      <c r="B12" s="55"/>
      <c r="C12" s="55"/>
      <c r="D12" s="55"/>
      <c r="E12" s="65"/>
      <c r="F12" s="65"/>
      <c r="G12" s="55"/>
      <c r="H12" s="55"/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>
        <f t="shared" si="3"/>
      </c>
      <c r="M12" s="33" t="e">
        <f t="shared" si="4"/>
        <v>#VALUE!</v>
      </c>
      <c r="N12" s="33" t="e">
        <f t="shared" si="5"/>
        <v>#VALUE!</v>
      </c>
      <c r="O12" s="34" t="e">
        <f t="shared" si="6"/>
        <v>#VALUE!</v>
      </c>
      <c r="P12" s="43">
        <f t="shared" si="7"/>
      </c>
      <c r="Q12" s="43" t="e">
        <f t="shared" si="8"/>
        <v>#VALUE!</v>
      </c>
      <c r="R12" s="44">
        <f t="shared" si="9"/>
      </c>
    </row>
    <row r="13" spans="1:18" ht="12.75">
      <c r="A13" s="31"/>
      <c r="B13" s="55"/>
      <c r="C13" s="55"/>
      <c r="D13" s="55"/>
      <c r="E13" s="65"/>
      <c r="F13" s="65"/>
      <c r="G13" s="55"/>
      <c r="H13" s="55"/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>
        <f t="shared" si="3"/>
      </c>
      <c r="M13" s="33" t="e">
        <f t="shared" si="4"/>
        <v>#VALUE!</v>
      </c>
      <c r="N13" s="33" t="e">
        <f t="shared" si="5"/>
        <v>#VALUE!</v>
      </c>
      <c r="O13" s="34" t="e">
        <f t="shared" si="6"/>
        <v>#VALUE!</v>
      </c>
      <c r="P13" s="43">
        <f t="shared" si="7"/>
      </c>
      <c r="Q13" s="43" t="e">
        <f t="shared" si="8"/>
        <v>#VALUE!</v>
      </c>
      <c r="R13" s="44">
        <f t="shared" si="9"/>
      </c>
    </row>
    <row r="14" spans="1:18" ht="12.75">
      <c r="A14" s="31"/>
      <c r="B14" s="55"/>
      <c r="C14" s="55"/>
      <c r="D14" s="55"/>
      <c r="E14" s="65"/>
      <c r="F14" s="65"/>
      <c r="G14" s="55"/>
      <c r="H14" s="55"/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>
        <f t="shared" si="3"/>
      </c>
      <c r="M14" s="33" t="e">
        <f t="shared" si="4"/>
        <v>#VALUE!</v>
      </c>
      <c r="N14" s="33" t="e">
        <f t="shared" si="5"/>
        <v>#VALUE!</v>
      </c>
      <c r="O14" s="34" t="e">
        <f t="shared" si="6"/>
        <v>#VALUE!</v>
      </c>
      <c r="P14" s="43">
        <f t="shared" si="7"/>
      </c>
      <c r="Q14" s="43" t="e">
        <f t="shared" si="8"/>
        <v>#VALUE!</v>
      </c>
      <c r="R14" s="44">
        <f t="shared" si="9"/>
      </c>
    </row>
    <row r="15" spans="1:18" ht="12.75">
      <c r="A15" s="31"/>
      <c r="B15" s="55"/>
      <c r="C15" s="55"/>
      <c r="D15" s="55"/>
      <c r="E15" s="65"/>
      <c r="F15" s="65"/>
      <c r="G15" s="55"/>
      <c r="H15" s="55"/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>
        <f t="shared" si="3"/>
      </c>
      <c r="M15" s="33" t="e">
        <f t="shared" si="4"/>
        <v>#VALUE!</v>
      </c>
      <c r="N15" s="33" t="e">
        <f t="shared" si="5"/>
        <v>#VALUE!</v>
      </c>
      <c r="O15" s="34" t="e">
        <f t="shared" si="6"/>
        <v>#VALUE!</v>
      </c>
      <c r="P15" s="43">
        <f t="shared" si="7"/>
      </c>
      <c r="Q15" s="43" t="e">
        <f t="shared" si="8"/>
        <v>#VALUE!</v>
      </c>
      <c r="R15" s="44">
        <f t="shared" si="9"/>
      </c>
    </row>
    <row r="16" spans="1:18" ht="12.75">
      <c r="A16" s="31"/>
      <c r="B16" s="55"/>
      <c r="C16" s="55"/>
      <c r="D16" s="55"/>
      <c r="E16" s="65"/>
      <c r="F16" s="65"/>
      <c r="G16" s="55"/>
      <c r="H16" s="55"/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>
        <f t="shared" si="3"/>
      </c>
      <c r="M16" s="33" t="e">
        <f t="shared" si="4"/>
        <v>#VALUE!</v>
      </c>
      <c r="N16" s="33" t="e">
        <f t="shared" si="5"/>
        <v>#VALUE!</v>
      </c>
      <c r="O16" s="34" t="e">
        <f t="shared" si="6"/>
        <v>#VALUE!</v>
      </c>
      <c r="P16" s="43">
        <f t="shared" si="7"/>
      </c>
      <c r="Q16" s="43" t="e">
        <f t="shared" si="8"/>
        <v>#VALUE!</v>
      </c>
      <c r="R16" s="44">
        <f t="shared" si="9"/>
      </c>
    </row>
    <row r="17" spans="1:18" ht="12.75">
      <c r="A17" s="31"/>
      <c r="B17" s="55"/>
      <c r="C17" s="55"/>
      <c r="D17" s="55"/>
      <c r="E17" s="65"/>
      <c r="F17" s="65"/>
      <c r="G17" s="55"/>
      <c r="H17" s="55"/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>
        <f t="shared" si="3"/>
      </c>
      <c r="M17" s="33" t="e">
        <f t="shared" si="4"/>
        <v>#VALUE!</v>
      </c>
      <c r="N17" s="33" t="e">
        <f t="shared" si="5"/>
        <v>#VALUE!</v>
      </c>
      <c r="O17" s="34" t="e">
        <f t="shared" si="6"/>
        <v>#VALUE!</v>
      </c>
      <c r="P17" s="43">
        <f t="shared" si="7"/>
      </c>
      <c r="Q17" s="43" t="e">
        <f t="shared" si="8"/>
        <v>#VALUE!</v>
      </c>
      <c r="R17" s="44">
        <f t="shared" si="9"/>
      </c>
    </row>
    <row r="18" spans="1:18" ht="12.75">
      <c r="A18" s="31"/>
      <c r="B18" s="55"/>
      <c r="C18" s="55"/>
      <c r="D18" s="55"/>
      <c r="E18" s="65"/>
      <c r="F18" s="65"/>
      <c r="G18" s="55"/>
      <c r="H18" s="55"/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>
        <f t="shared" si="3"/>
      </c>
      <c r="M18" s="33" t="e">
        <f t="shared" si="4"/>
        <v>#VALUE!</v>
      </c>
      <c r="N18" s="33" t="e">
        <f t="shared" si="5"/>
        <v>#VALUE!</v>
      </c>
      <c r="O18" s="34" t="e">
        <f t="shared" si="6"/>
        <v>#VALUE!</v>
      </c>
      <c r="P18" s="43">
        <f t="shared" si="7"/>
      </c>
      <c r="Q18" s="43" t="e">
        <f t="shared" si="8"/>
        <v>#VALUE!</v>
      </c>
      <c r="R18" s="44">
        <f t="shared" si="9"/>
      </c>
    </row>
    <row r="19" spans="1:18" ht="12.75">
      <c r="A19" s="31"/>
      <c r="B19" s="55"/>
      <c r="C19" s="55"/>
      <c r="D19" s="55"/>
      <c r="E19" s="65"/>
      <c r="F19" s="65"/>
      <c r="G19" s="55"/>
      <c r="H19" s="55"/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>
        <f t="shared" si="3"/>
      </c>
      <c r="M19" s="33" t="e">
        <f t="shared" si="4"/>
        <v>#VALUE!</v>
      </c>
      <c r="N19" s="33" t="e">
        <f t="shared" si="5"/>
        <v>#VALUE!</v>
      </c>
      <c r="O19" s="34" t="e">
        <f t="shared" si="6"/>
        <v>#VALUE!</v>
      </c>
      <c r="P19" s="43">
        <f t="shared" si="7"/>
      </c>
      <c r="Q19" s="43" t="e">
        <f t="shared" si="8"/>
        <v>#VALUE!</v>
      </c>
      <c r="R19" s="44">
        <f t="shared" si="9"/>
      </c>
    </row>
    <row r="20" spans="1:18" ht="12.75">
      <c r="A20" s="31"/>
      <c r="B20" s="55"/>
      <c r="C20" s="55"/>
      <c r="D20" s="55"/>
      <c r="E20" s="65"/>
      <c r="F20" s="65"/>
      <c r="G20" s="55"/>
      <c r="H20" s="55"/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>
        <f t="shared" si="3"/>
      </c>
      <c r="M20" s="33" t="e">
        <f t="shared" si="4"/>
        <v>#VALUE!</v>
      </c>
      <c r="N20" s="33" t="e">
        <f t="shared" si="5"/>
        <v>#VALUE!</v>
      </c>
      <c r="O20" s="34" t="e">
        <f t="shared" si="6"/>
        <v>#VALUE!</v>
      </c>
      <c r="P20" s="43">
        <f t="shared" si="7"/>
      </c>
      <c r="Q20" s="43" t="e">
        <f t="shared" si="8"/>
        <v>#VALUE!</v>
      </c>
      <c r="R20" s="44">
        <f t="shared" si="9"/>
      </c>
    </row>
    <row r="21" spans="1:18" ht="12.75">
      <c r="A21" s="31"/>
      <c r="B21" s="55"/>
      <c r="C21" s="55"/>
      <c r="D21" s="55"/>
      <c r="E21" s="65"/>
      <c r="F21" s="65"/>
      <c r="G21" s="55"/>
      <c r="H21" s="55"/>
      <c r="I21" s="33" t="str">
        <f t="shared" si="0"/>
        <v>JO43DC</v>
      </c>
      <c r="J21" s="33">
        <f t="shared" si="1"/>
        <v>8.25</v>
      </c>
      <c r="K21" s="33">
        <f t="shared" si="2"/>
        <v>53.083333333333336</v>
      </c>
      <c r="L21" s="33">
        <f t="shared" si="3"/>
      </c>
      <c r="M21" s="33" t="e">
        <f t="shared" si="4"/>
        <v>#VALUE!</v>
      </c>
      <c r="N21" s="33" t="e">
        <f t="shared" si="5"/>
        <v>#VALUE!</v>
      </c>
      <c r="O21" s="34" t="e">
        <f t="shared" si="6"/>
        <v>#VALUE!</v>
      </c>
      <c r="P21" s="43">
        <f t="shared" si="7"/>
      </c>
      <c r="Q21" s="43" t="e">
        <f t="shared" si="8"/>
        <v>#VALUE!</v>
      </c>
      <c r="R21" s="44">
        <f t="shared" si="9"/>
      </c>
    </row>
    <row r="22" spans="1:18" ht="12.75">
      <c r="A22" s="31"/>
      <c r="B22" s="55"/>
      <c r="C22" s="55"/>
      <c r="D22" s="55"/>
      <c r="E22" s="65"/>
      <c r="F22" s="65"/>
      <c r="G22" s="55"/>
      <c r="H22" s="55"/>
      <c r="I22" s="33" t="str">
        <f t="shared" si="0"/>
        <v>JO43DC</v>
      </c>
      <c r="J22" s="33">
        <f t="shared" si="1"/>
        <v>8.25</v>
      </c>
      <c r="K22" s="33">
        <f t="shared" si="2"/>
        <v>53.083333333333336</v>
      </c>
      <c r="L22" s="33">
        <f t="shared" si="3"/>
      </c>
      <c r="M22" s="33" t="e">
        <f t="shared" si="4"/>
        <v>#VALUE!</v>
      </c>
      <c r="N22" s="33" t="e">
        <f t="shared" si="5"/>
        <v>#VALUE!</v>
      </c>
      <c r="O22" s="34" t="e">
        <f t="shared" si="6"/>
        <v>#VALUE!</v>
      </c>
      <c r="P22" s="43">
        <f t="shared" si="7"/>
      </c>
      <c r="Q22" s="43" t="e">
        <f t="shared" si="8"/>
        <v>#VALUE!</v>
      </c>
      <c r="R22" s="44">
        <f t="shared" si="9"/>
      </c>
    </row>
    <row r="23" spans="1:18" ht="12.75">
      <c r="A23" s="31"/>
      <c r="B23" s="55"/>
      <c r="C23" s="55"/>
      <c r="D23" s="55"/>
      <c r="E23" s="65"/>
      <c r="F23" s="65"/>
      <c r="G23" s="55"/>
      <c r="H23" s="55"/>
      <c r="I23" s="33" t="str">
        <f t="shared" si="0"/>
        <v>JO43DC</v>
      </c>
      <c r="J23" s="33">
        <f t="shared" si="1"/>
        <v>8.25</v>
      </c>
      <c r="K23" s="33">
        <f t="shared" si="2"/>
        <v>53.083333333333336</v>
      </c>
      <c r="L23" s="33">
        <f t="shared" si="3"/>
      </c>
      <c r="M23" s="33" t="e">
        <f t="shared" si="4"/>
        <v>#VALUE!</v>
      </c>
      <c r="N23" s="33" t="e">
        <f t="shared" si="5"/>
        <v>#VALUE!</v>
      </c>
      <c r="O23" s="34" t="e">
        <f t="shared" si="6"/>
        <v>#VALUE!</v>
      </c>
      <c r="P23" s="43">
        <f t="shared" si="7"/>
      </c>
      <c r="Q23" s="43" t="e">
        <f t="shared" si="8"/>
        <v>#VALUE!</v>
      </c>
      <c r="R23" s="44">
        <f t="shared" si="9"/>
      </c>
    </row>
    <row r="24" spans="1:18" ht="12.75">
      <c r="A24" s="31"/>
      <c r="B24" s="55"/>
      <c r="C24" s="55"/>
      <c r="D24" s="55"/>
      <c r="E24" s="65"/>
      <c r="F24" s="65"/>
      <c r="G24" s="55"/>
      <c r="H24" s="55"/>
      <c r="I24" s="33" t="str">
        <f t="shared" si="0"/>
        <v>JO43DC</v>
      </c>
      <c r="J24" s="33">
        <f t="shared" si="1"/>
        <v>8.25</v>
      </c>
      <c r="K24" s="33">
        <f t="shared" si="2"/>
        <v>53.083333333333336</v>
      </c>
      <c r="L24" s="33">
        <f t="shared" si="3"/>
      </c>
      <c r="M24" s="33" t="e">
        <f t="shared" si="4"/>
        <v>#VALUE!</v>
      </c>
      <c r="N24" s="33" t="e">
        <f t="shared" si="5"/>
        <v>#VALUE!</v>
      </c>
      <c r="O24" s="34" t="e">
        <f t="shared" si="6"/>
        <v>#VALUE!</v>
      </c>
      <c r="P24" s="43">
        <f t="shared" si="7"/>
      </c>
      <c r="Q24" s="43" t="e">
        <f t="shared" si="8"/>
        <v>#VALUE!</v>
      </c>
      <c r="R24" s="44">
        <f t="shared" si="9"/>
      </c>
    </row>
    <row r="25" spans="1:18" ht="12.75">
      <c r="A25" s="31"/>
      <c r="B25" s="55"/>
      <c r="C25" s="55"/>
      <c r="D25" s="55"/>
      <c r="E25" s="65"/>
      <c r="F25" s="65"/>
      <c r="G25" s="55"/>
      <c r="H25" s="55"/>
      <c r="I25" s="33" t="str">
        <f t="shared" si="0"/>
        <v>JO43DC</v>
      </c>
      <c r="J25" s="33">
        <f t="shared" si="1"/>
        <v>8.25</v>
      </c>
      <c r="K25" s="33">
        <f t="shared" si="2"/>
        <v>53.083333333333336</v>
      </c>
      <c r="L25" s="33">
        <f t="shared" si="3"/>
      </c>
      <c r="M25" s="33" t="e">
        <f t="shared" si="4"/>
        <v>#VALUE!</v>
      </c>
      <c r="N25" s="33" t="e">
        <f t="shared" si="5"/>
        <v>#VALUE!</v>
      </c>
      <c r="O25" s="34" t="e">
        <f t="shared" si="6"/>
        <v>#VALUE!</v>
      </c>
      <c r="P25" s="43">
        <f t="shared" si="7"/>
      </c>
      <c r="Q25" s="43" t="e">
        <f t="shared" si="8"/>
        <v>#VALUE!</v>
      </c>
      <c r="R25" s="44">
        <f t="shared" si="9"/>
      </c>
    </row>
    <row r="26" spans="1:18" ht="12.75">
      <c r="A26" s="31"/>
      <c r="B26" s="55"/>
      <c r="C26" s="55"/>
      <c r="D26" s="55"/>
      <c r="E26" s="65"/>
      <c r="F26" s="65"/>
      <c r="G26" s="55"/>
      <c r="H26" s="55"/>
      <c r="I26" s="33" t="str">
        <f t="shared" si="0"/>
        <v>JO43DC</v>
      </c>
      <c r="J26" s="33">
        <f t="shared" si="1"/>
        <v>8.25</v>
      </c>
      <c r="K26" s="33">
        <f t="shared" si="2"/>
        <v>53.083333333333336</v>
      </c>
      <c r="L26" s="33">
        <f t="shared" si="3"/>
      </c>
      <c r="M26" s="33" t="e">
        <f t="shared" si="4"/>
        <v>#VALUE!</v>
      </c>
      <c r="N26" s="33" t="e">
        <f t="shared" si="5"/>
        <v>#VALUE!</v>
      </c>
      <c r="O26" s="34" t="e">
        <f t="shared" si="6"/>
        <v>#VALUE!</v>
      </c>
      <c r="P26" s="43">
        <f t="shared" si="7"/>
      </c>
      <c r="Q26" s="43" t="e">
        <f t="shared" si="8"/>
        <v>#VALUE!</v>
      </c>
      <c r="R26" s="44">
        <f t="shared" si="9"/>
      </c>
    </row>
    <row r="27" spans="1:18" ht="12.75">
      <c r="A27" s="31"/>
      <c r="B27" s="55"/>
      <c r="C27" s="55"/>
      <c r="D27" s="55"/>
      <c r="E27" s="65"/>
      <c r="F27" s="65"/>
      <c r="G27" s="55"/>
      <c r="H27" s="55"/>
      <c r="I27" s="33" t="str">
        <f t="shared" si="0"/>
        <v>JO43DC</v>
      </c>
      <c r="J27" s="33">
        <f t="shared" si="1"/>
        <v>8.25</v>
      </c>
      <c r="K27" s="33">
        <f t="shared" si="2"/>
        <v>53.083333333333336</v>
      </c>
      <c r="L27" s="33">
        <f t="shared" si="3"/>
      </c>
      <c r="M27" s="33" t="e">
        <f t="shared" si="4"/>
        <v>#VALUE!</v>
      </c>
      <c r="N27" s="33" t="e">
        <f t="shared" si="5"/>
        <v>#VALUE!</v>
      </c>
      <c r="O27" s="34" t="e">
        <f t="shared" si="6"/>
        <v>#VALUE!</v>
      </c>
      <c r="P27" s="43">
        <f t="shared" si="7"/>
      </c>
      <c r="Q27" s="43" t="e">
        <f t="shared" si="8"/>
        <v>#VALUE!</v>
      </c>
      <c r="R27" s="44">
        <f t="shared" si="9"/>
      </c>
    </row>
    <row r="28" spans="1:18" ht="12.75">
      <c r="A28" s="31"/>
      <c r="B28" s="55"/>
      <c r="C28" s="55"/>
      <c r="D28" s="55"/>
      <c r="E28" s="65"/>
      <c r="F28" s="65"/>
      <c r="G28" s="55"/>
      <c r="H28" s="55"/>
      <c r="I28" s="33" t="str">
        <f t="shared" si="0"/>
        <v>JO43DC</v>
      </c>
      <c r="J28" s="33">
        <f t="shared" si="1"/>
        <v>8.25</v>
      </c>
      <c r="K28" s="33">
        <f t="shared" si="2"/>
        <v>53.083333333333336</v>
      </c>
      <c r="L28" s="33">
        <f t="shared" si="3"/>
      </c>
      <c r="M28" s="33" t="e">
        <f t="shared" si="4"/>
        <v>#VALUE!</v>
      </c>
      <c r="N28" s="33" t="e">
        <f t="shared" si="5"/>
        <v>#VALUE!</v>
      </c>
      <c r="O28" s="34" t="e">
        <f t="shared" si="6"/>
        <v>#VALUE!</v>
      </c>
      <c r="P28" s="43">
        <f t="shared" si="7"/>
      </c>
      <c r="Q28" s="43" t="e">
        <f t="shared" si="8"/>
        <v>#VALUE!</v>
      </c>
      <c r="R28" s="44">
        <f t="shared" si="9"/>
      </c>
    </row>
    <row r="29" spans="1:18" ht="12.75">
      <c r="A29" s="31"/>
      <c r="B29" s="55"/>
      <c r="C29" s="55"/>
      <c r="D29" s="55"/>
      <c r="E29" s="65"/>
      <c r="F29" s="65"/>
      <c r="G29" s="55"/>
      <c r="H29" s="55"/>
      <c r="I29" s="33" t="str">
        <f t="shared" si="0"/>
        <v>JO43DC</v>
      </c>
      <c r="J29" s="33">
        <f t="shared" si="1"/>
        <v>8.25</v>
      </c>
      <c r="K29" s="33">
        <f t="shared" si="2"/>
        <v>53.083333333333336</v>
      </c>
      <c r="L29" s="33">
        <f t="shared" si="3"/>
      </c>
      <c r="M29" s="33" t="e">
        <f t="shared" si="4"/>
        <v>#VALUE!</v>
      </c>
      <c r="N29" s="33" t="e">
        <f t="shared" si="5"/>
        <v>#VALUE!</v>
      </c>
      <c r="O29" s="34" t="e">
        <f t="shared" si="6"/>
        <v>#VALUE!</v>
      </c>
      <c r="P29" s="43">
        <f t="shared" si="7"/>
      </c>
      <c r="Q29" s="43" t="e">
        <f t="shared" si="8"/>
        <v>#VALUE!</v>
      </c>
      <c r="R29" s="44">
        <f t="shared" si="9"/>
      </c>
    </row>
    <row r="30" spans="1:18" ht="12.75">
      <c r="A30" s="31"/>
      <c r="B30" s="55"/>
      <c r="C30" s="55"/>
      <c r="D30" s="55"/>
      <c r="E30" s="65"/>
      <c r="F30" s="65"/>
      <c r="G30" s="55"/>
      <c r="H30" s="55"/>
      <c r="I30" s="33" t="str">
        <f t="shared" si="0"/>
        <v>JO43DC</v>
      </c>
      <c r="J30" s="33">
        <f t="shared" si="1"/>
        <v>8.25</v>
      </c>
      <c r="K30" s="33">
        <f t="shared" si="2"/>
        <v>53.083333333333336</v>
      </c>
      <c r="L30" s="33">
        <f t="shared" si="3"/>
      </c>
      <c r="M30" s="33" t="e">
        <f t="shared" si="4"/>
        <v>#VALUE!</v>
      </c>
      <c r="N30" s="33" t="e">
        <f t="shared" si="5"/>
        <v>#VALUE!</v>
      </c>
      <c r="O30" s="34" t="e">
        <f t="shared" si="6"/>
        <v>#VALUE!</v>
      </c>
      <c r="P30" s="43">
        <f t="shared" si="7"/>
      </c>
      <c r="Q30" s="43" t="e">
        <f t="shared" si="8"/>
        <v>#VALUE!</v>
      </c>
      <c r="R30" s="44">
        <f t="shared" si="9"/>
      </c>
    </row>
    <row r="31" spans="1:18" ht="13.5" thickBot="1">
      <c r="A31" s="35"/>
      <c r="B31" s="58"/>
      <c r="C31" s="58"/>
      <c r="D31" s="58"/>
      <c r="E31" s="66"/>
      <c r="F31" s="66"/>
      <c r="G31" s="58"/>
      <c r="H31" s="58"/>
      <c r="I31" s="37" t="str">
        <f t="shared" si="0"/>
        <v>JO43DC</v>
      </c>
      <c r="J31" s="37">
        <f t="shared" si="1"/>
        <v>8.25</v>
      </c>
      <c r="K31" s="37">
        <f t="shared" si="2"/>
        <v>53.083333333333336</v>
      </c>
      <c r="L31" s="37">
        <f t="shared" si="3"/>
      </c>
      <c r="M31" s="37" t="e">
        <f t="shared" si="4"/>
        <v>#VALUE!</v>
      </c>
      <c r="N31" s="37" t="e">
        <f t="shared" si="5"/>
        <v>#VALUE!</v>
      </c>
      <c r="O31" s="38" t="e">
        <f t="shared" si="6"/>
        <v>#VALUE!</v>
      </c>
      <c r="P31" s="45">
        <f t="shared" si="7"/>
      </c>
      <c r="Q31" s="45" t="e">
        <f t="shared" si="8"/>
        <v>#VALUE!</v>
      </c>
      <c r="R31" s="46">
        <f t="shared" si="9"/>
      </c>
    </row>
  </sheetData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113"/>
  <sheetViews>
    <sheetView workbookViewId="0" topLeftCell="B10">
      <selection activeCell="C37" sqref="C37"/>
    </sheetView>
  </sheetViews>
  <sheetFormatPr defaultColWidth="11.421875" defaultRowHeight="12.75"/>
  <cols>
    <col min="1" max="1" width="9.140625" style="7" hidden="1" customWidth="1"/>
    <col min="2" max="2" width="35.28125" style="1" customWidth="1"/>
    <col min="3" max="3" width="17.28125" style="1" customWidth="1"/>
    <col min="4" max="4" width="15.00390625" style="1" customWidth="1"/>
    <col min="5" max="11" width="16.28125" style="1" hidden="1" customWidth="1"/>
    <col min="12" max="12" width="9.421875" style="89" customWidth="1"/>
    <col min="13" max="13" width="0.42578125" style="89" hidden="1" customWidth="1"/>
    <col min="14" max="14" width="9.00390625" style="89" customWidth="1"/>
    <col min="15" max="16384" width="16.28125" style="1" customWidth="1"/>
  </cols>
  <sheetData>
    <row r="1" spans="1:14" ht="18.75">
      <c r="A1" s="15" t="s">
        <v>310</v>
      </c>
      <c r="B1" s="15" t="str">
        <f>A1</f>
        <v>Eigener Standort:</v>
      </c>
      <c r="C1" s="54" t="str">
        <f>Grunddaten!$C$7</f>
        <v>Wüsting</v>
      </c>
      <c r="D1" s="16"/>
      <c r="E1" s="16"/>
      <c r="F1" s="16"/>
      <c r="G1" s="16"/>
      <c r="H1" s="16"/>
      <c r="I1" s="16"/>
      <c r="J1" s="16"/>
      <c r="K1" s="16"/>
      <c r="L1" s="80"/>
      <c r="M1" s="80"/>
      <c r="N1" s="80"/>
    </row>
    <row r="2" spans="1:14" ht="19.5" thickBot="1">
      <c r="A2" s="15" t="s">
        <v>311</v>
      </c>
      <c r="B2" s="15" t="str">
        <f>A2</f>
        <v>eigener Locator:</v>
      </c>
      <c r="C2" s="54" t="str">
        <f>UPPER(Grunddaten!$C$11)</f>
        <v>JO43DC</v>
      </c>
      <c r="D2" s="16"/>
      <c r="E2" s="16"/>
      <c r="F2" s="16"/>
      <c r="G2" s="16"/>
      <c r="H2" s="16"/>
      <c r="I2" s="16"/>
      <c r="J2" s="16"/>
      <c r="K2" s="16"/>
      <c r="L2" s="80"/>
      <c r="M2" s="80"/>
      <c r="N2" s="80"/>
    </row>
    <row r="3" spans="1:14" s="96" customFormat="1" ht="50.25" customHeight="1" thickBot="1">
      <c r="A3" s="90" t="s">
        <v>318</v>
      </c>
      <c r="B3" s="91" t="s">
        <v>307</v>
      </c>
      <c r="C3" s="91" t="s">
        <v>308</v>
      </c>
      <c r="D3" s="91" t="s">
        <v>731</v>
      </c>
      <c r="E3" s="92" t="s">
        <v>5</v>
      </c>
      <c r="F3" s="92" t="s">
        <v>4</v>
      </c>
      <c r="G3" s="92" t="s">
        <v>3</v>
      </c>
      <c r="H3" s="92" t="s">
        <v>5</v>
      </c>
      <c r="I3" s="92" t="s">
        <v>4</v>
      </c>
      <c r="J3" s="92" t="s">
        <v>3</v>
      </c>
      <c r="K3" s="92" t="s">
        <v>2</v>
      </c>
      <c r="L3" s="93" t="s">
        <v>317</v>
      </c>
      <c r="M3" s="94" t="s">
        <v>1</v>
      </c>
      <c r="N3" s="95" t="s">
        <v>0</v>
      </c>
    </row>
    <row r="4" spans="1:14" ht="15.75">
      <c r="A4" s="21"/>
      <c r="B4" s="12" t="s">
        <v>556</v>
      </c>
      <c r="C4" s="12" t="s">
        <v>557</v>
      </c>
      <c r="D4" s="12">
        <v>1019</v>
      </c>
      <c r="E4" s="22" t="str">
        <f aca="true" t="shared" si="0" ref="E4:E35">UPPER($C$2)</f>
        <v>JO43DC</v>
      </c>
      <c r="F4" s="22">
        <f aca="true" t="shared" si="1" ref="F4:F35">(CODE(MID(E4,1,1))-74)*20+MID(E4,3,1)*2+(CODE(MID(E4,5,1))-65)/12</f>
        <v>8.25</v>
      </c>
      <c r="G4" s="22">
        <f aca="true" t="shared" si="2" ref="G4:G35">(CODE(MID(E4,2,1))-74)*10+MID(E4,4,1)*1+(CODE(MID(E4,6,1))-65)/24</f>
        <v>53.083333333333336</v>
      </c>
      <c r="H4" s="22" t="str">
        <f aca="true" t="shared" si="3" ref="H4:H35">UPPER(C4)</f>
        <v>JO60HL</v>
      </c>
      <c r="I4" s="22">
        <f aca="true" t="shared" si="4" ref="I4:I35">(CODE(MID(H4,1,1))-74)*20+MID(H4,3,1)*2+(CODE(MID(H4,5,1))-65)/12</f>
        <v>12.583333333333334</v>
      </c>
      <c r="J4" s="22">
        <f aca="true" t="shared" si="5" ref="J4:J35">(CODE(MID(H4,2,1))-74)*10+MID(H4,4,1)*1+(CODE(MID(H4,6,1))-65)/24</f>
        <v>50.458333333333336</v>
      </c>
      <c r="K4" s="23">
        <f aca="true" t="shared" si="6" ref="K4:K35">ACOS(SIN(J4*PI()/180)*SIN(G4*PI()/180)+COS(J4*PI()/180)*COS(G4*PI()/180)*COS((F4-I4)*PI()/180))</f>
        <v>0.06547108816920755</v>
      </c>
      <c r="L4" s="81">
        <f aca="true" t="shared" si="7" ref="L4:L35">IF(C4="","",6371.3*K4)</f>
        <v>417.13594405247204</v>
      </c>
      <c r="M4" s="81">
        <f aca="true" t="shared" si="8" ref="M4:M35">ACOS((SIN(J4*PI()/180)-SIN(G4*PI()/180)*COS(K4))/(COS(G4*PI()/180)*SIN(K4)))*180/PI()</f>
        <v>132.6710190028443</v>
      </c>
      <c r="N4" s="82">
        <f aca="true" t="shared" si="9" ref="N4:N35">IF(C4="","",IF((SIN((I4-F4)*PI()/180))&lt;0,360-M4,M4))</f>
        <v>132.6710190028443</v>
      </c>
    </row>
    <row r="5" spans="1:14" ht="15.75">
      <c r="A5" s="24"/>
      <c r="B5" s="8" t="s">
        <v>558</v>
      </c>
      <c r="C5" s="8" t="s">
        <v>559</v>
      </c>
      <c r="D5" s="8">
        <v>340</v>
      </c>
      <c r="E5" s="17" t="str">
        <f t="shared" si="0"/>
        <v>JO43DC</v>
      </c>
      <c r="F5" s="17">
        <f t="shared" si="1"/>
        <v>8.25</v>
      </c>
      <c r="G5" s="17">
        <f t="shared" si="2"/>
        <v>53.083333333333336</v>
      </c>
      <c r="H5" s="17" t="str">
        <f t="shared" si="3"/>
        <v>JO60UX</v>
      </c>
      <c r="I5" s="17">
        <f t="shared" si="4"/>
        <v>13.666666666666666</v>
      </c>
      <c r="J5" s="17">
        <f t="shared" si="5"/>
        <v>50.958333333333336</v>
      </c>
      <c r="K5" s="18">
        <f t="shared" si="6"/>
        <v>0.0689652485075738</v>
      </c>
      <c r="L5" s="83">
        <f t="shared" si="7"/>
        <v>439.39828781630496</v>
      </c>
      <c r="M5" s="83">
        <f t="shared" si="8"/>
        <v>120.36131093511891</v>
      </c>
      <c r="N5" s="84">
        <f t="shared" si="9"/>
        <v>120.36131093511891</v>
      </c>
    </row>
    <row r="6" spans="1:14" ht="15.75">
      <c r="A6" s="24"/>
      <c r="B6" s="8" t="s">
        <v>560</v>
      </c>
      <c r="C6" s="8" t="s">
        <v>561</v>
      </c>
      <c r="D6" s="8">
        <v>898</v>
      </c>
      <c r="E6" s="17" t="str">
        <f t="shared" si="0"/>
        <v>JO43DC</v>
      </c>
      <c r="F6" s="17">
        <f t="shared" si="1"/>
        <v>8.25</v>
      </c>
      <c r="G6" s="17">
        <f t="shared" si="2"/>
        <v>53.083333333333336</v>
      </c>
      <c r="H6" s="17" t="str">
        <f t="shared" si="3"/>
        <v>JO60MM</v>
      </c>
      <c r="I6" s="17">
        <f t="shared" si="4"/>
        <v>13</v>
      </c>
      <c r="J6" s="17">
        <f t="shared" si="5"/>
        <v>50.5</v>
      </c>
      <c r="K6" s="18">
        <f t="shared" si="6"/>
        <v>0.06825500265435669</v>
      </c>
      <c r="L6" s="83">
        <f t="shared" si="7"/>
        <v>434.8730984117028</v>
      </c>
      <c r="M6" s="83">
        <f t="shared" si="8"/>
        <v>129.43901723528856</v>
      </c>
      <c r="N6" s="84">
        <f t="shared" si="9"/>
        <v>129.43901723528856</v>
      </c>
    </row>
    <row r="7" spans="1:14" ht="15.75">
      <c r="A7" s="24"/>
      <c r="B7" s="8" t="s">
        <v>562</v>
      </c>
      <c r="C7" s="8" t="s">
        <v>563</v>
      </c>
      <c r="D7" s="8">
        <v>499</v>
      </c>
      <c r="E7" s="17" t="str">
        <f t="shared" si="0"/>
        <v>JO43DC</v>
      </c>
      <c r="F7" s="17">
        <f t="shared" si="1"/>
        <v>8.25</v>
      </c>
      <c r="G7" s="17">
        <f t="shared" si="2"/>
        <v>53.083333333333336</v>
      </c>
      <c r="H7" s="17" t="str">
        <f t="shared" si="3"/>
        <v>JO71GB</v>
      </c>
      <c r="I7" s="17">
        <f t="shared" si="4"/>
        <v>14.5</v>
      </c>
      <c r="J7" s="17">
        <f t="shared" si="5"/>
        <v>51.041666666666664</v>
      </c>
      <c r="K7" s="18">
        <f t="shared" si="6"/>
        <v>0.07590657426919356</v>
      </c>
      <c r="L7" s="83">
        <f t="shared" si="7"/>
        <v>483.623556641313</v>
      </c>
      <c r="M7" s="83">
        <f t="shared" si="8"/>
        <v>115.49260034788355</v>
      </c>
      <c r="N7" s="84">
        <f t="shared" si="9"/>
        <v>115.49260034788355</v>
      </c>
    </row>
    <row r="8" spans="1:14" ht="15.75">
      <c r="A8" s="24"/>
      <c r="B8" s="8" t="s">
        <v>564</v>
      </c>
      <c r="C8" s="8" t="s">
        <v>565</v>
      </c>
      <c r="D8" s="8">
        <v>356</v>
      </c>
      <c r="E8" s="17" t="str">
        <f t="shared" si="0"/>
        <v>JO43DC</v>
      </c>
      <c r="F8" s="17">
        <f t="shared" si="1"/>
        <v>8.25</v>
      </c>
      <c r="G8" s="17">
        <f t="shared" si="2"/>
        <v>53.083333333333336</v>
      </c>
      <c r="H8" s="17" t="str">
        <f t="shared" si="3"/>
        <v>JO61WA</v>
      </c>
      <c r="I8" s="17">
        <f t="shared" si="4"/>
        <v>13.833333333333334</v>
      </c>
      <c r="J8" s="17">
        <f t="shared" si="5"/>
        <v>51</v>
      </c>
      <c r="K8" s="18">
        <f t="shared" si="6"/>
        <v>0.07007620661206482</v>
      </c>
      <c r="L8" s="83">
        <f t="shared" si="7"/>
        <v>446.4765351874486</v>
      </c>
      <c r="M8" s="83">
        <f t="shared" si="8"/>
        <v>119.01883634777604</v>
      </c>
      <c r="N8" s="84">
        <f t="shared" si="9"/>
        <v>119.01883634777604</v>
      </c>
    </row>
    <row r="9" spans="1:14" ht="15.75">
      <c r="A9" s="24"/>
      <c r="B9" s="8" t="s">
        <v>566</v>
      </c>
      <c r="C9" s="8" t="s">
        <v>567</v>
      </c>
      <c r="D9" s="8">
        <v>317</v>
      </c>
      <c r="E9" s="17" t="str">
        <f t="shared" si="0"/>
        <v>JO43DC</v>
      </c>
      <c r="F9" s="17">
        <f t="shared" si="1"/>
        <v>8.25</v>
      </c>
      <c r="G9" s="17">
        <f t="shared" si="2"/>
        <v>53.083333333333336</v>
      </c>
      <c r="H9" s="17" t="str">
        <f t="shared" si="3"/>
        <v>JO70BW</v>
      </c>
      <c r="I9" s="17">
        <f t="shared" si="4"/>
        <v>14.083333333333334</v>
      </c>
      <c r="J9" s="17">
        <f t="shared" si="5"/>
        <v>50.916666666666664</v>
      </c>
      <c r="K9" s="18">
        <f t="shared" si="6"/>
        <v>0.07317133826727162</v>
      </c>
      <c r="L9" s="83">
        <f t="shared" si="7"/>
        <v>466.1965475022677</v>
      </c>
      <c r="M9" s="83">
        <f t="shared" si="8"/>
        <v>118.77964421686178</v>
      </c>
      <c r="N9" s="84">
        <f t="shared" si="9"/>
        <v>118.77964421686178</v>
      </c>
    </row>
    <row r="10" spans="1:14" ht="15.75">
      <c r="A10" s="24"/>
      <c r="B10" s="8" t="s">
        <v>568</v>
      </c>
      <c r="C10" s="8" t="s">
        <v>569</v>
      </c>
      <c r="D10" s="8">
        <v>510</v>
      </c>
      <c r="E10" s="17" t="str">
        <f t="shared" si="0"/>
        <v>JO43DC</v>
      </c>
      <c r="F10" s="17">
        <f t="shared" si="1"/>
        <v>8.25</v>
      </c>
      <c r="G10" s="17">
        <f t="shared" si="2"/>
        <v>53.083333333333336</v>
      </c>
      <c r="H10" s="17" t="str">
        <f t="shared" si="3"/>
        <v>JO70IV</v>
      </c>
      <c r="I10" s="17">
        <f t="shared" si="4"/>
        <v>14.666666666666666</v>
      </c>
      <c r="J10" s="17">
        <f t="shared" si="5"/>
        <v>50.875</v>
      </c>
      <c r="K10" s="18">
        <f t="shared" si="6"/>
        <v>0.07897709230900185</v>
      </c>
      <c r="L10" s="83">
        <f t="shared" si="7"/>
        <v>503.1867482283435</v>
      </c>
      <c r="M10" s="83">
        <f t="shared" si="8"/>
        <v>116.63794106136675</v>
      </c>
      <c r="N10" s="84">
        <f t="shared" si="9"/>
        <v>116.63794106136675</v>
      </c>
    </row>
    <row r="11" spans="1:14" ht="15.75">
      <c r="A11" s="24"/>
      <c r="B11" s="8" t="s">
        <v>570</v>
      </c>
      <c r="C11" s="8" t="s">
        <v>571</v>
      </c>
      <c r="D11" s="8">
        <v>321</v>
      </c>
      <c r="E11" s="17" t="str">
        <f t="shared" si="0"/>
        <v>JO43DC</v>
      </c>
      <c r="F11" s="17">
        <f t="shared" si="1"/>
        <v>8.25</v>
      </c>
      <c r="G11" s="17">
        <f t="shared" si="2"/>
        <v>53.083333333333336</v>
      </c>
      <c r="H11" s="17" t="str">
        <f t="shared" si="3"/>
        <v>JO71AA</v>
      </c>
      <c r="I11" s="17">
        <f t="shared" si="4"/>
        <v>14</v>
      </c>
      <c r="J11" s="17">
        <f t="shared" si="5"/>
        <v>51</v>
      </c>
      <c r="K11" s="18">
        <f t="shared" si="6"/>
        <v>0.07161005942685317</v>
      </c>
      <c r="L11" s="83">
        <f t="shared" si="7"/>
        <v>456.2491716263096</v>
      </c>
      <c r="M11" s="83">
        <f t="shared" si="8"/>
        <v>118.20995952126898</v>
      </c>
      <c r="N11" s="84">
        <f t="shared" si="9"/>
        <v>118.20995952126898</v>
      </c>
    </row>
    <row r="12" spans="1:14" ht="15.75">
      <c r="A12" s="24"/>
      <c r="B12" s="8" t="s">
        <v>572</v>
      </c>
      <c r="C12" s="8" t="s">
        <v>573</v>
      </c>
      <c r="D12" s="8">
        <v>622</v>
      </c>
      <c r="E12" s="17" t="str">
        <f t="shared" si="0"/>
        <v>JO43DC</v>
      </c>
      <c r="F12" s="17">
        <f t="shared" si="1"/>
        <v>8.25</v>
      </c>
      <c r="G12" s="17">
        <f t="shared" si="2"/>
        <v>53.083333333333336</v>
      </c>
      <c r="H12" s="17" t="str">
        <f t="shared" si="3"/>
        <v>JO60RT</v>
      </c>
      <c r="I12" s="17">
        <f t="shared" si="4"/>
        <v>13.416666666666666</v>
      </c>
      <c r="J12" s="17">
        <f t="shared" si="5"/>
        <v>50.791666666666664</v>
      </c>
      <c r="K12" s="18">
        <f t="shared" si="6"/>
        <v>0.06846053003400421</v>
      </c>
      <c r="L12" s="83">
        <f t="shared" si="7"/>
        <v>436.182575005651</v>
      </c>
      <c r="M12" s="83">
        <f t="shared" si="8"/>
        <v>123.67756162237926</v>
      </c>
      <c r="N12" s="84">
        <f t="shared" si="9"/>
        <v>123.67756162237926</v>
      </c>
    </row>
    <row r="13" spans="1:14" ht="15.75">
      <c r="A13" s="24"/>
      <c r="B13" s="8" t="s">
        <v>574</v>
      </c>
      <c r="C13" s="8" t="s">
        <v>575</v>
      </c>
      <c r="D13" s="8">
        <v>640</v>
      </c>
      <c r="E13" s="17" t="str">
        <f t="shared" si="0"/>
        <v>JO43DC</v>
      </c>
      <c r="F13" s="17">
        <f t="shared" si="1"/>
        <v>8.25</v>
      </c>
      <c r="G13" s="17">
        <f t="shared" si="2"/>
        <v>53.083333333333336</v>
      </c>
      <c r="H13" s="17" t="str">
        <f t="shared" si="3"/>
        <v>JO60ST</v>
      </c>
      <c r="I13" s="17">
        <f t="shared" si="4"/>
        <v>13.5</v>
      </c>
      <c r="J13" s="17">
        <f t="shared" si="5"/>
        <v>50.791666666666664</v>
      </c>
      <c r="K13" s="18">
        <f t="shared" si="6"/>
        <v>0.06918949848456535</v>
      </c>
      <c r="L13" s="83">
        <f t="shared" si="7"/>
        <v>440.8270516947112</v>
      </c>
      <c r="M13" s="83">
        <f t="shared" si="8"/>
        <v>123.21075184122135</v>
      </c>
      <c r="N13" s="84">
        <f t="shared" si="9"/>
        <v>123.21075184122135</v>
      </c>
    </row>
    <row r="14" spans="1:14" ht="15.75">
      <c r="A14" s="24"/>
      <c r="B14" s="8" t="s">
        <v>576</v>
      </c>
      <c r="C14" s="8" t="s">
        <v>577</v>
      </c>
      <c r="D14" s="8">
        <v>354</v>
      </c>
      <c r="E14" s="17" t="str">
        <f t="shared" si="0"/>
        <v>JO43DC</v>
      </c>
      <c r="F14" s="17">
        <f t="shared" si="1"/>
        <v>8.25</v>
      </c>
      <c r="G14" s="17">
        <f t="shared" si="2"/>
        <v>53.083333333333336</v>
      </c>
      <c r="H14" s="17" t="str">
        <f t="shared" si="3"/>
        <v>JO71BB</v>
      </c>
      <c r="I14" s="17">
        <f t="shared" si="4"/>
        <v>14.083333333333334</v>
      </c>
      <c r="J14" s="17">
        <f t="shared" si="5"/>
        <v>51.041666666666664</v>
      </c>
      <c r="K14" s="18">
        <f t="shared" si="6"/>
        <v>0.07199406555189936</v>
      </c>
      <c r="L14" s="83">
        <f t="shared" si="7"/>
        <v>458.69578985081637</v>
      </c>
      <c r="M14" s="83">
        <f t="shared" si="8"/>
        <v>117.32837361560296</v>
      </c>
      <c r="N14" s="84">
        <f t="shared" si="9"/>
        <v>117.32837361560296</v>
      </c>
    </row>
    <row r="15" spans="1:14" ht="15.75">
      <c r="A15" s="24"/>
      <c r="B15" s="8" t="s">
        <v>578</v>
      </c>
      <c r="C15" s="8" t="s">
        <v>579</v>
      </c>
      <c r="D15" s="8">
        <v>384</v>
      </c>
      <c r="E15" s="17" t="str">
        <f t="shared" si="0"/>
        <v>JO43DC</v>
      </c>
      <c r="F15" s="17">
        <f t="shared" si="1"/>
        <v>8.25</v>
      </c>
      <c r="G15" s="17">
        <f t="shared" si="2"/>
        <v>53.083333333333336</v>
      </c>
      <c r="H15" s="17" t="str">
        <f t="shared" si="3"/>
        <v>JO71CD</v>
      </c>
      <c r="I15" s="17">
        <f t="shared" si="4"/>
        <v>14.166666666666666</v>
      </c>
      <c r="J15" s="17">
        <f t="shared" si="5"/>
        <v>51.125</v>
      </c>
      <c r="K15" s="18">
        <f t="shared" si="6"/>
        <v>0.07201969904207894</v>
      </c>
      <c r="L15" s="83">
        <f t="shared" si="7"/>
        <v>458.8591085067976</v>
      </c>
      <c r="M15" s="83">
        <f t="shared" si="8"/>
        <v>115.96061270143201</v>
      </c>
      <c r="N15" s="84">
        <f t="shared" si="9"/>
        <v>115.96061270143201</v>
      </c>
    </row>
    <row r="16" spans="1:14" ht="15.75">
      <c r="A16" s="24"/>
      <c r="B16" s="8" t="s">
        <v>580</v>
      </c>
      <c r="C16" s="8" t="s">
        <v>581</v>
      </c>
      <c r="D16" s="8">
        <v>318</v>
      </c>
      <c r="E16" s="17" t="str">
        <f t="shared" si="0"/>
        <v>JO43DC</v>
      </c>
      <c r="F16" s="17">
        <f t="shared" si="1"/>
        <v>8.25</v>
      </c>
      <c r="G16" s="17">
        <f t="shared" si="2"/>
        <v>53.083333333333336</v>
      </c>
      <c r="H16" s="17" t="str">
        <f t="shared" si="3"/>
        <v>JO61MH</v>
      </c>
      <c r="I16" s="17">
        <f t="shared" si="4"/>
        <v>13</v>
      </c>
      <c r="J16" s="17">
        <f t="shared" si="5"/>
        <v>51.291666666666664</v>
      </c>
      <c r="K16" s="18">
        <f t="shared" si="6"/>
        <v>0.0596570533295111</v>
      </c>
      <c r="L16" s="83">
        <f t="shared" si="7"/>
        <v>380.0929838783141</v>
      </c>
      <c r="M16" s="83">
        <f t="shared" si="8"/>
        <v>119.70900217620164</v>
      </c>
      <c r="N16" s="84">
        <f t="shared" si="9"/>
        <v>119.70900217620164</v>
      </c>
    </row>
    <row r="17" spans="1:14" ht="15.75">
      <c r="A17" s="24"/>
      <c r="B17" s="8" t="s">
        <v>582</v>
      </c>
      <c r="C17" s="8" t="s">
        <v>583</v>
      </c>
      <c r="D17" s="8">
        <v>391</v>
      </c>
      <c r="E17" s="17" t="str">
        <f t="shared" si="0"/>
        <v>JO43DC</v>
      </c>
      <c r="F17" s="17">
        <f t="shared" si="1"/>
        <v>8.25</v>
      </c>
      <c r="G17" s="17">
        <f t="shared" si="2"/>
        <v>53.083333333333336</v>
      </c>
      <c r="H17" s="17" t="str">
        <f t="shared" si="3"/>
        <v>JO60XV</v>
      </c>
      <c r="I17" s="17">
        <f t="shared" si="4"/>
        <v>13.916666666666666</v>
      </c>
      <c r="J17" s="17">
        <f t="shared" si="5"/>
        <v>50.875</v>
      </c>
      <c r="K17" s="18">
        <f t="shared" si="6"/>
        <v>0.07205559480458423</v>
      </c>
      <c r="L17" s="83">
        <f t="shared" si="7"/>
        <v>459.0878111784475</v>
      </c>
      <c r="M17" s="83">
        <f t="shared" si="8"/>
        <v>120.06536577219754</v>
      </c>
      <c r="N17" s="84">
        <f t="shared" si="9"/>
        <v>120.06536577219754</v>
      </c>
    </row>
    <row r="18" spans="1:14" ht="15.75">
      <c r="A18" s="24"/>
      <c r="B18" s="8" t="s">
        <v>584</v>
      </c>
      <c r="C18" s="8" t="s">
        <v>585</v>
      </c>
      <c r="D18" s="8">
        <v>552</v>
      </c>
      <c r="E18" s="17" t="str">
        <f t="shared" si="0"/>
        <v>JO43DC</v>
      </c>
      <c r="F18" s="17">
        <f t="shared" si="1"/>
        <v>8.25</v>
      </c>
      <c r="G18" s="17">
        <f t="shared" si="2"/>
        <v>53.083333333333336</v>
      </c>
      <c r="H18" s="17" t="str">
        <f t="shared" si="3"/>
        <v>JO71GD</v>
      </c>
      <c r="I18" s="17">
        <f t="shared" si="4"/>
        <v>14.5</v>
      </c>
      <c r="J18" s="17">
        <f t="shared" si="5"/>
        <v>51.125</v>
      </c>
      <c r="K18" s="18">
        <f t="shared" si="6"/>
        <v>0.0751804834038654</v>
      </c>
      <c r="L18" s="83">
        <f t="shared" si="7"/>
        <v>478.99741391104766</v>
      </c>
      <c r="M18" s="83">
        <f t="shared" si="8"/>
        <v>114.5358472481478</v>
      </c>
      <c r="N18" s="84">
        <f t="shared" si="9"/>
        <v>114.5358472481478</v>
      </c>
    </row>
    <row r="19" spans="1:14" ht="15.75">
      <c r="A19" s="24"/>
      <c r="B19" s="8" t="s">
        <v>586</v>
      </c>
      <c r="C19" s="8" t="s">
        <v>587</v>
      </c>
      <c r="D19" s="8">
        <v>231</v>
      </c>
      <c r="E19" s="17" t="str">
        <f t="shared" si="0"/>
        <v>JO43DC</v>
      </c>
      <c r="F19" s="17">
        <f t="shared" si="1"/>
        <v>8.25</v>
      </c>
      <c r="G19" s="17">
        <f t="shared" si="2"/>
        <v>53.083333333333336</v>
      </c>
      <c r="H19" s="17" t="str">
        <f t="shared" si="3"/>
        <v>JO61JF</v>
      </c>
      <c r="I19" s="17">
        <f t="shared" si="4"/>
        <v>12.75</v>
      </c>
      <c r="J19" s="17">
        <f t="shared" si="5"/>
        <v>51.208333333333336</v>
      </c>
      <c r="K19" s="18">
        <f t="shared" si="6"/>
        <v>0.05823931968628582</v>
      </c>
      <c r="L19" s="83">
        <f t="shared" si="7"/>
        <v>371.06017751723283</v>
      </c>
      <c r="M19" s="83">
        <f t="shared" si="8"/>
        <v>122.3842279160295</v>
      </c>
      <c r="N19" s="84">
        <f t="shared" si="9"/>
        <v>122.3842279160295</v>
      </c>
    </row>
    <row r="20" spans="1:14" ht="15.75">
      <c r="A20" s="24"/>
      <c r="B20" s="8" t="s">
        <v>588</v>
      </c>
      <c r="C20" s="8" t="s">
        <v>589</v>
      </c>
      <c r="D20" s="8">
        <v>805</v>
      </c>
      <c r="E20" s="17" t="str">
        <f t="shared" si="0"/>
        <v>JO43DC</v>
      </c>
      <c r="F20" s="17">
        <f t="shared" si="1"/>
        <v>8.25</v>
      </c>
      <c r="G20" s="17">
        <f t="shared" si="2"/>
        <v>53.083333333333336</v>
      </c>
      <c r="H20" s="17" t="str">
        <f t="shared" si="3"/>
        <v>JO60SR</v>
      </c>
      <c r="I20" s="17">
        <f t="shared" si="4"/>
        <v>13.5</v>
      </c>
      <c r="J20" s="17">
        <f t="shared" si="5"/>
        <v>50.708333333333336</v>
      </c>
      <c r="K20" s="18">
        <f t="shared" si="6"/>
        <v>0.07008132948458012</v>
      </c>
      <c r="L20" s="83">
        <f t="shared" si="7"/>
        <v>446.50917454510534</v>
      </c>
      <c r="M20" s="83">
        <f t="shared" si="8"/>
        <v>124.15688059216518</v>
      </c>
      <c r="N20" s="84">
        <f t="shared" si="9"/>
        <v>124.15688059216518</v>
      </c>
    </row>
    <row r="21" spans="1:14" ht="15.75">
      <c r="A21" s="24"/>
      <c r="B21" s="8" t="s">
        <v>590</v>
      </c>
      <c r="C21" s="8" t="s">
        <v>591</v>
      </c>
      <c r="D21" s="8">
        <v>360</v>
      </c>
      <c r="E21" s="17" t="str">
        <f t="shared" si="0"/>
        <v>JO43DC</v>
      </c>
      <c r="F21" s="17">
        <f t="shared" si="1"/>
        <v>8.25</v>
      </c>
      <c r="G21" s="17">
        <f t="shared" si="2"/>
        <v>53.083333333333336</v>
      </c>
      <c r="H21" s="17" t="str">
        <f t="shared" si="3"/>
        <v>JO70AW</v>
      </c>
      <c r="I21" s="17">
        <f t="shared" si="4"/>
        <v>14</v>
      </c>
      <c r="J21" s="17">
        <f t="shared" si="5"/>
        <v>50.916666666666664</v>
      </c>
      <c r="K21" s="18">
        <f t="shared" si="6"/>
        <v>0.0724071016011314</v>
      </c>
      <c r="L21" s="83">
        <f t="shared" si="7"/>
        <v>461.32736643128845</v>
      </c>
      <c r="M21" s="83">
        <f t="shared" si="8"/>
        <v>119.17884933072843</v>
      </c>
      <c r="N21" s="84">
        <f t="shared" si="9"/>
        <v>119.17884933072843</v>
      </c>
    </row>
    <row r="22" spans="1:14" ht="15.75">
      <c r="A22" s="24"/>
      <c r="B22" s="8" t="s">
        <v>592</v>
      </c>
      <c r="C22" s="8" t="s">
        <v>593</v>
      </c>
      <c r="D22" s="8">
        <v>1214</v>
      </c>
      <c r="E22" s="17" t="str">
        <f t="shared" si="0"/>
        <v>JO43DC</v>
      </c>
      <c r="F22" s="17">
        <f t="shared" si="1"/>
        <v>8.25</v>
      </c>
      <c r="G22" s="17">
        <f t="shared" si="2"/>
        <v>53.083333333333336</v>
      </c>
      <c r="H22" s="17" t="str">
        <f t="shared" si="3"/>
        <v>JO60LK</v>
      </c>
      <c r="I22" s="17">
        <f t="shared" si="4"/>
        <v>12.916666666666666</v>
      </c>
      <c r="J22" s="17">
        <f t="shared" si="5"/>
        <v>50.416666666666664</v>
      </c>
      <c r="K22" s="18">
        <f t="shared" si="6"/>
        <v>0.06859479951632919</v>
      </c>
      <c r="L22" s="83">
        <f t="shared" si="7"/>
        <v>437.03804615838817</v>
      </c>
      <c r="M22" s="83">
        <f t="shared" si="8"/>
        <v>130.85559272414116</v>
      </c>
      <c r="N22" s="84">
        <f t="shared" si="9"/>
        <v>130.85559272414116</v>
      </c>
    </row>
    <row r="23" spans="1:14" ht="15.75">
      <c r="A23" s="24"/>
      <c r="B23" s="8" t="s">
        <v>594</v>
      </c>
      <c r="C23" s="8" t="s">
        <v>156</v>
      </c>
      <c r="D23" s="8">
        <v>204</v>
      </c>
      <c r="E23" s="17" t="str">
        <f t="shared" si="0"/>
        <v>JO43DC</v>
      </c>
      <c r="F23" s="17">
        <f t="shared" si="1"/>
        <v>8.25</v>
      </c>
      <c r="G23" s="17">
        <f t="shared" si="2"/>
        <v>53.083333333333336</v>
      </c>
      <c r="H23" s="17" t="str">
        <f t="shared" si="3"/>
        <v>JO61UA</v>
      </c>
      <c r="I23" s="17">
        <f t="shared" si="4"/>
        <v>13.666666666666666</v>
      </c>
      <c r="J23" s="17">
        <f t="shared" si="5"/>
        <v>51</v>
      </c>
      <c r="K23" s="18">
        <f t="shared" si="6"/>
        <v>0.06855456498018575</v>
      </c>
      <c r="L23" s="83">
        <f t="shared" si="7"/>
        <v>436.78169985825747</v>
      </c>
      <c r="M23" s="83">
        <f t="shared" si="8"/>
        <v>119.86081795296062</v>
      </c>
      <c r="N23" s="84">
        <f t="shared" si="9"/>
        <v>119.86081795296062</v>
      </c>
    </row>
    <row r="24" spans="1:14" ht="15.75">
      <c r="A24" s="24"/>
      <c r="B24" s="8" t="s">
        <v>595</v>
      </c>
      <c r="C24" s="8" t="s">
        <v>596</v>
      </c>
      <c r="D24" s="8">
        <v>389</v>
      </c>
      <c r="E24" s="17" t="str">
        <f t="shared" si="0"/>
        <v>JO43DC</v>
      </c>
      <c r="F24" s="17">
        <f t="shared" si="1"/>
        <v>8.25</v>
      </c>
      <c r="G24" s="17">
        <f t="shared" si="2"/>
        <v>53.083333333333336</v>
      </c>
      <c r="H24" s="17" t="str">
        <f t="shared" si="3"/>
        <v>JO60VW</v>
      </c>
      <c r="I24" s="17">
        <f t="shared" si="4"/>
        <v>13.75</v>
      </c>
      <c r="J24" s="17">
        <f t="shared" si="5"/>
        <v>50.916666666666664</v>
      </c>
      <c r="K24" s="18">
        <f t="shared" si="6"/>
        <v>0.07013276512434619</v>
      </c>
      <c r="L24" s="83">
        <f t="shared" si="7"/>
        <v>446.83688643674685</v>
      </c>
      <c r="M24" s="83">
        <f t="shared" si="8"/>
        <v>120.42412172737303</v>
      </c>
      <c r="N24" s="84">
        <f t="shared" si="9"/>
        <v>120.42412172737303</v>
      </c>
    </row>
    <row r="25" spans="1:14" ht="15.75">
      <c r="A25" s="24"/>
      <c r="B25" s="8" t="s">
        <v>597</v>
      </c>
      <c r="C25" s="8" t="s">
        <v>598</v>
      </c>
      <c r="D25" s="8">
        <v>824</v>
      </c>
      <c r="E25" s="17" t="str">
        <f t="shared" si="0"/>
        <v>JO43DC</v>
      </c>
      <c r="F25" s="17">
        <f t="shared" si="1"/>
        <v>8.25</v>
      </c>
      <c r="G25" s="17">
        <f t="shared" si="2"/>
        <v>53.083333333333336</v>
      </c>
      <c r="H25" s="17" t="str">
        <f t="shared" si="3"/>
        <v>JO60VS</v>
      </c>
      <c r="I25" s="17">
        <f t="shared" si="4"/>
        <v>13.75</v>
      </c>
      <c r="J25" s="17">
        <f t="shared" si="5"/>
        <v>50.75</v>
      </c>
      <c r="K25" s="18">
        <f t="shared" si="6"/>
        <v>0.0718309437734086</v>
      </c>
      <c r="L25" s="83">
        <f t="shared" si="7"/>
        <v>457.6564920635182</v>
      </c>
      <c r="M25" s="83">
        <f t="shared" si="8"/>
        <v>122.33231295252257</v>
      </c>
      <c r="N25" s="84">
        <f t="shared" si="9"/>
        <v>122.33231295252257</v>
      </c>
    </row>
    <row r="26" spans="1:14" ht="15.75">
      <c r="A26" s="24"/>
      <c r="B26" s="8" t="s">
        <v>599</v>
      </c>
      <c r="C26" s="8" t="s">
        <v>600</v>
      </c>
      <c r="D26" s="8">
        <v>447</v>
      </c>
      <c r="E26" s="17" t="str">
        <f t="shared" si="0"/>
        <v>JO43DC</v>
      </c>
      <c r="F26" s="17">
        <f t="shared" si="1"/>
        <v>8.25</v>
      </c>
      <c r="G26" s="17">
        <f t="shared" si="2"/>
        <v>53.083333333333336</v>
      </c>
      <c r="H26" s="17" t="str">
        <f t="shared" si="3"/>
        <v>JO70BV</v>
      </c>
      <c r="I26" s="17">
        <f t="shared" si="4"/>
        <v>14.083333333333334</v>
      </c>
      <c r="J26" s="17">
        <f t="shared" si="5"/>
        <v>50.875</v>
      </c>
      <c r="K26" s="18">
        <f t="shared" si="6"/>
        <v>0.07357393514107557</v>
      </c>
      <c r="L26" s="83">
        <f t="shared" si="7"/>
        <v>468.7616129643348</v>
      </c>
      <c r="M26" s="83">
        <f t="shared" si="8"/>
        <v>119.25298651555369</v>
      </c>
      <c r="N26" s="84">
        <f t="shared" si="9"/>
        <v>119.25298651555369</v>
      </c>
    </row>
    <row r="27" spans="1:14" ht="15.75">
      <c r="A27" s="24"/>
      <c r="B27" s="8" t="s">
        <v>601</v>
      </c>
      <c r="C27" s="8" t="s">
        <v>602</v>
      </c>
      <c r="D27" s="8">
        <v>731</v>
      </c>
      <c r="E27" s="17" t="str">
        <f t="shared" si="0"/>
        <v>JO43DC</v>
      </c>
      <c r="F27" s="17">
        <f t="shared" si="1"/>
        <v>8.25</v>
      </c>
      <c r="G27" s="17">
        <f t="shared" si="2"/>
        <v>53.083333333333336</v>
      </c>
      <c r="H27" s="17" t="str">
        <f t="shared" si="3"/>
        <v>JO60LM</v>
      </c>
      <c r="I27" s="17">
        <f t="shared" si="4"/>
        <v>12.916666666666666</v>
      </c>
      <c r="J27" s="17">
        <f t="shared" si="5"/>
        <v>50.5</v>
      </c>
      <c r="K27" s="18">
        <f t="shared" si="6"/>
        <v>0.06758291061673938</v>
      </c>
      <c r="L27" s="83">
        <f t="shared" si="7"/>
        <v>430.5909984124316</v>
      </c>
      <c r="M27" s="83">
        <f t="shared" si="8"/>
        <v>129.97574755162302</v>
      </c>
      <c r="N27" s="84">
        <f t="shared" si="9"/>
        <v>129.97574755162302</v>
      </c>
    </row>
    <row r="28" spans="1:14" ht="15.75">
      <c r="A28" s="24"/>
      <c r="B28" s="8" t="s">
        <v>603</v>
      </c>
      <c r="C28" s="8" t="s">
        <v>604</v>
      </c>
      <c r="D28" s="8">
        <v>499</v>
      </c>
      <c r="E28" s="17" t="str">
        <f t="shared" si="0"/>
        <v>JO43DC</v>
      </c>
      <c r="F28" s="17">
        <f t="shared" si="1"/>
        <v>8.25</v>
      </c>
      <c r="G28" s="17">
        <f t="shared" si="2"/>
        <v>53.083333333333336</v>
      </c>
      <c r="H28" s="17" t="str">
        <f t="shared" si="3"/>
        <v>JO71EC</v>
      </c>
      <c r="I28" s="17">
        <f t="shared" si="4"/>
        <v>14.333333333333334</v>
      </c>
      <c r="J28" s="17">
        <f t="shared" si="5"/>
        <v>51.083333333333336</v>
      </c>
      <c r="K28" s="18">
        <f t="shared" si="6"/>
        <v>0.07396215487843283</v>
      </c>
      <c r="L28" s="83">
        <f t="shared" si="7"/>
        <v>471.2350773769591</v>
      </c>
      <c r="M28" s="83">
        <f t="shared" si="8"/>
        <v>115.72249835036645</v>
      </c>
      <c r="N28" s="84">
        <f t="shared" si="9"/>
        <v>115.72249835036645</v>
      </c>
    </row>
    <row r="29" spans="1:14" ht="15.75">
      <c r="A29" s="24"/>
      <c r="B29" s="8" t="s">
        <v>605</v>
      </c>
      <c r="C29" s="8" t="s">
        <v>606</v>
      </c>
      <c r="D29" s="8">
        <v>412</v>
      </c>
      <c r="E29" s="17" t="str">
        <f t="shared" si="0"/>
        <v>JO43DC</v>
      </c>
      <c r="F29" s="17">
        <f t="shared" si="1"/>
        <v>8.25</v>
      </c>
      <c r="G29" s="17">
        <f t="shared" si="2"/>
        <v>53.083333333333336</v>
      </c>
      <c r="H29" s="17" t="str">
        <f t="shared" si="3"/>
        <v>JO70EW</v>
      </c>
      <c r="I29" s="17">
        <f t="shared" si="4"/>
        <v>14.333333333333334</v>
      </c>
      <c r="J29" s="17">
        <f t="shared" si="5"/>
        <v>50.916666666666664</v>
      </c>
      <c r="K29" s="18">
        <f t="shared" si="6"/>
        <v>0.07548110600720848</v>
      </c>
      <c r="L29" s="83">
        <f t="shared" si="7"/>
        <v>480.9127707037274</v>
      </c>
      <c r="M29" s="83">
        <f t="shared" si="8"/>
        <v>117.62670909788012</v>
      </c>
      <c r="N29" s="84">
        <f t="shared" si="9"/>
        <v>117.62670909788012</v>
      </c>
    </row>
    <row r="30" spans="1:14" ht="15.75">
      <c r="A30" s="24"/>
      <c r="B30" s="8" t="s">
        <v>607</v>
      </c>
      <c r="C30" s="8" t="s">
        <v>608</v>
      </c>
      <c r="D30" s="8">
        <v>552</v>
      </c>
      <c r="E30" s="17" t="str">
        <f t="shared" si="0"/>
        <v>JO43DC</v>
      </c>
      <c r="F30" s="17">
        <f t="shared" si="1"/>
        <v>8.25</v>
      </c>
      <c r="G30" s="17">
        <f t="shared" si="2"/>
        <v>53.083333333333336</v>
      </c>
      <c r="H30" s="17" t="str">
        <f t="shared" si="3"/>
        <v>JO70DV</v>
      </c>
      <c r="I30" s="17">
        <f t="shared" si="4"/>
        <v>14.25</v>
      </c>
      <c r="J30" s="17">
        <f t="shared" si="5"/>
        <v>50.875</v>
      </c>
      <c r="K30" s="18">
        <f t="shared" si="6"/>
        <v>0.07510415628145806</v>
      </c>
      <c r="L30" s="83">
        <f t="shared" si="7"/>
        <v>478.5111109160537</v>
      </c>
      <c r="M30" s="83">
        <f t="shared" si="8"/>
        <v>118.47089936980038</v>
      </c>
      <c r="N30" s="84">
        <f t="shared" si="9"/>
        <v>118.47089936980038</v>
      </c>
    </row>
    <row r="31" spans="1:14" ht="15.75">
      <c r="A31" s="24"/>
      <c r="B31" s="8" t="s">
        <v>609</v>
      </c>
      <c r="C31" s="8" t="s">
        <v>610</v>
      </c>
      <c r="D31" s="8">
        <v>562</v>
      </c>
      <c r="E31" s="17" t="str">
        <f t="shared" si="0"/>
        <v>JO43DC</v>
      </c>
      <c r="F31" s="17">
        <f t="shared" si="1"/>
        <v>8.25</v>
      </c>
      <c r="G31" s="17">
        <f t="shared" si="2"/>
        <v>53.083333333333336</v>
      </c>
      <c r="H31" s="17" t="str">
        <f t="shared" si="3"/>
        <v>JO70CU</v>
      </c>
      <c r="I31" s="17">
        <f t="shared" si="4"/>
        <v>14.166666666666666</v>
      </c>
      <c r="J31" s="17">
        <f t="shared" si="5"/>
        <v>50.833333333333336</v>
      </c>
      <c r="K31" s="18">
        <f t="shared" si="6"/>
        <v>0.07474167146099564</v>
      </c>
      <c r="L31" s="83">
        <f t="shared" si="7"/>
        <v>476.20161137944154</v>
      </c>
      <c r="M31" s="83">
        <f t="shared" si="8"/>
        <v>119.32345083775155</v>
      </c>
      <c r="N31" s="84">
        <f t="shared" si="9"/>
        <v>119.32345083775155</v>
      </c>
    </row>
    <row r="32" spans="1:14" ht="15.75">
      <c r="A32" s="24"/>
      <c r="B32" s="8" t="s">
        <v>611</v>
      </c>
      <c r="C32" s="8" t="s">
        <v>612</v>
      </c>
      <c r="D32" s="8">
        <v>250</v>
      </c>
      <c r="E32" s="17" t="str">
        <f t="shared" si="0"/>
        <v>JO43DC</v>
      </c>
      <c r="F32" s="17">
        <f t="shared" si="1"/>
        <v>8.25</v>
      </c>
      <c r="G32" s="17">
        <f t="shared" si="2"/>
        <v>53.083333333333336</v>
      </c>
      <c r="H32" s="17" t="str">
        <f t="shared" si="3"/>
        <v>JO61GE</v>
      </c>
      <c r="I32" s="17">
        <f t="shared" si="4"/>
        <v>12.5</v>
      </c>
      <c r="J32" s="17">
        <f t="shared" si="5"/>
        <v>51.166666666666664</v>
      </c>
      <c r="K32" s="18">
        <f t="shared" si="6"/>
        <v>0.05649062403743277</v>
      </c>
      <c r="L32" s="83">
        <f t="shared" si="7"/>
        <v>359.9187129296954</v>
      </c>
      <c r="M32" s="83">
        <f t="shared" si="8"/>
        <v>124.60804870821924</v>
      </c>
      <c r="N32" s="84">
        <f t="shared" si="9"/>
        <v>124.60804870821924</v>
      </c>
    </row>
    <row r="33" spans="1:14" ht="15.75">
      <c r="A33" s="24"/>
      <c r="B33" s="8" t="s">
        <v>613</v>
      </c>
      <c r="C33" s="8" t="s">
        <v>614</v>
      </c>
      <c r="D33" s="8">
        <v>350</v>
      </c>
      <c r="E33" s="17" t="str">
        <f t="shared" si="0"/>
        <v>JO43DC</v>
      </c>
      <c r="F33" s="17">
        <f t="shared" si="1"/>
        <v>8.25</v>
      </c>
      <c r="G33" s="17">
        <f t="shared" si="2"/>
        <v>53.083333333333336</v>
      </c>
      <c r="H33" s="17" t="str">
        <f t="shared" si="3"/>
        <v>JO60SX</v>
      </c>
      <c r="I33" s="17">
        <f t="shared" si="4"/>
        <v>13.5</v>
      </c>
      <c r="J33" s="17">
        <f t="shared" si="5"/>
        <v>50.958333333333336</v>
      </c>
      <c r="K33" s="18">
        <f t="shared" si="6"/>
        <v>0.06746446624184399</v>
      </c>
      <c r="L33" s="83">
        <f t="shared" si="7"/>
        <v>429.83635376666064</v>
      </c>
      <c r="M33" s="83">
        <f t="shared" si="8"/>
        <v>121.2449196969909</v>
      </c>
      <c r="N33" s="84">
        <f t="shared" si="9"/>
        <v>121.2449196969909</v>
      </c>
    </row>
    <row r="34" spans="1:14" ht="15.75">
      <c r="A34" s="24"/>
      <c r="B34" s="8" t="s">
        <v>615</v>
      </c>
      <c r="C34" s="8" t="s">
        <v>616</v>
      </c>
      <c r="D34" s="8">
        <v>497</v>
      </c>
      <c r="E34" s="17" t="str">
        <f t="shared" si="0"/>
        <v>JO43DC</v>
      </c>
      <c r="F34" s="17">
        <f t="shared" si="1"/>
        <v>8.25</v>
      </c>
      <c r="G34" s="17">
        <f t="shared" si="2"/>
        <v>53.083333333333336</v>
      </c>
      <c r="H34" s="17" t="str">
        <f t="shared" si="3"/>
        <v>JO60WT</v>
      </c>
      <c r="I34" s="17">
        <f t="shared" si="4"/>
        <v>13.833333333333334</v>
      </c>
      <c r="J34" s="17">
        <f t="shared" si="5"/>
        <v>50.791666666666664</v>
      </c>
      <c r="K34" s="18">
        <f t="shared" si="6"/>
        <v>0.07214278996806711</v>
      </c>
      <c r="L34" s="83">
        <f t="shared" si="7"/>
        <v>459.643357723546</v>
      </c>
      <c r="M34" s="83">
        <f t="shared" si="8"/>
        <v>121.43186150863986</v>
      </c>
      <c r="N34" s="84">
        <f t="shared" si="9"/>
        <v>121.43186150863986</v>
      </c>
    </row>
    <row r="35" spans="1:14" ht="15.75">
      <c r="A35" s="24"/>
      <c r="B35" s="8" t="s">
        <v>617</v>
      </c>
      <c r="C35" s="8" t="s">
        <v>618</v>
      </c>
      <c r="D35" s="8">
        <v>846</v>
      </c>
      <c r="E35" s="17" t="str">
        <f t="shared" si="0"/>
        <v>JO43DC</v>
      </c>
      <c r="F35" s="17">
        <f t="shared" si="1"/>
        <v>8.25</v>
      </c>
      <c r="G35" s="17">
        <f t="shared" si="2"/>
        <v>53.083333333333336</v>
      </c>
      <c r="H35" s="17" t="str">
        <f t="shared" si="3"/>
        <v>JO60UR</v>
      </c>
      <c r="I35" s="17">
        <f t="shared" si="4"/>
        <v>13.666666666666666</v>
      </c>
      <c r="J35" s="17">
        <f t="shared" si="5"/>
        <v>50.708333333333336</v>
      </c>
      <c r="K35" s="18">
        <f t="shared" si="6"/>
        <v>0.07153499892930992</v>
      </c>
      <c r="L35" s="83">
        <f t="shared" si="7"/>
        <v>455.77093867831235</v>
      </c>
      <c r="M35" s="83">
        <f t="shared" si="8"/>
        <v>123.24052008194057</v>
      </c>
      <c r="N35" s="84">
        <f t="shared" si="9"/>
        <v>123.24052008194057</v>
      </c>
    </row>
    <row r="36" spans="1:14" ht="15.75">
      <c r="A36" s="24"/>
      <c r="B36" s="8" t="s">
        <v>619</v>
      </c>
      <c r="C36" s="8" t="s">
        <v>608</v>
      </c>
      <c r="D36" s="8">
        <v>382</v>
      </c>
      <c r="E36" s="17" t="str">
        <f aca="true" t="shared" si="10" ref="E36:E67">UPPER($C$2)</f>
        <v>JO43DC</v>
      </c>
      <c r="F36" s="17">
        <f aca="true" t="shared" si="11" ref="F36:F67">(CODE(MID(E36,1,1))-74)*20+MID(E36,3,1)*2+(CODE(MID(E36,5,1))-65)/12</f>
        <v>8.25</v>
      </c>
      <c r="G36" s="17">
        <f aca="true" t="shared" si="12" ref="G36:G67">(CODE(MID(E36,2,1))-74)*10+MID(E36,4,1)*1+(CODE(MID(E36,6,1))-65)/24</f>
        <v>53.083333333333336</v>
      </c>
      <c r="H36" s="17" t="str">
        <f aca="true" t="shared" si="13" ref="H36:H67">UPPER(C36)</f>
        <v>JO70DV</v>
      </c>
      <c r="I36" s="17">
        <f aca="true" t="shared" si="14" ref="I36:I67">(CODE(MID(H36,1,1))-74)*20+MID(H36,3,1)*2+(CODE(MID(H36,5,1))-65)/12</f>
        <v>14.25</v>
      </c>
      <c r="J36" s="17">
        <f aca="true" t="shared" si="15" ref="J36:J67">(CODE(MID(H36,2,1))-74)*10+MID(H36,4,1)*1+(CODE(MID(H36,6,1))-65)/24</f>
        <v>50.875</v>
      </c>
      <c r="K36" s="18">
        <f aca="true" t="shared" si="16" ref="K36:K67">ACOS(SIN(J36*PI()/180)*SIN(G36*PI()/180)+COS(J36*PI()/180)*COS(G36*PI()/180)*COS((F36-I36)*PI()/180))</f>
        <v>0.07510415628145806</v>
      </c>
      <c r="L36" s="83">
        <f aca="true" t="shared" si="17" ref="L36:L67">IF(C36="","",6371.3*K36)</f>
        <v>478.5111109160537</v>
      </c>
      <c r="M36" s="83">
        <f aca="true" t="shared" si="18" ref="M36:M67">ACOS((SIN(J36*PI()/180)-SIN(G36*PI()/180)*COS(K36))/(COS(G36*PI()/180)*SIN(K36)))*180/PI()</f>
        <v>118.47089936980038</v>
      </c>
      <c r="N36" s="84">
        <f aca="true" t="shared" si="19" ref="N36:N67">IF(C36="","",IF((SIN((I36-F36)*PI()/180))&lt;0,360-M36,M36))</f>
        <v>118.47089936980038</v>
      </c>
    </row>
    <row r="37" spans="1:14" ht="15.75">
      <c r="A37" s="24"/>
      <c r="B37" s="8" t="s">
        <v>620</v>
      </c>
      <c r="C37" s="8" t="s">
        <v>621</v>
      </c>
      <c r="D37" s="8">
        <v>891</v>
      </c>
      <c r="E37" s="17" t="str">
        <f t="shared" si="10"/>
        <v>JO43DC</v>
      </c>
      <c r="F37" s="17">
        <f t="shared" si="11"/>
        <v>8.25</v>
      </c>
      <c r="G37" s="17">
        <f t="shared" si="12"/>
        <v>53.083333333333336</v>
      </c>
      <c r="H37" s="17" t="str">
        <f t="shared" si="13"/>
        <v>JO60NM</v>
      </c>
      <c r="I37" s="17">
        <f t="shared" si="14"/>
        <v>13.083333333333334</v>
      </c>
      <c r="J37" s="17">
        <f t="shared" si="15"/>
        <v>50.5</v>
      </c>
      <c r="K37" s="18">
        <f t="shared" si="16"/>
        <v>0.06893224578432622</v>
      </c>
      <c r="L37" s="83">
        <f t="shared" si="17"/>
        <v>439.1880175656776</v>
      </c>
      <c r="M37" s="83">
        <f t="shared" si="18"/>
        <v>128.9121475475495</v>
      </c>
      <c r="N37" s="84">
        <f t="shared" si="19"/>
        <v>128.9121475475495</v>
      </c>
    </row>
    <row r="38" spans="1:14" ht="15.75">
      <c r="A38" s="24"/>
      <c r="B38" s="8" t="s">
        <v>622</v>
      </c>
      <c r="C38" s="8" t="s">
        <v>623</v>
      </c>
      <c r="D38" s="8">
        <v>406</v>
      </c>
      <c r="E38" s="17" t="str">
        <f t="shared" si="10"/>
        <v>JO43DC</v>
      </c>
      <c r="F38" s="17">
        <f t="shared" si="11"/>
        <v>8.25</v>
      </c>
      <c r="G38" s="17">
        <f t="shared" si="12"/>
        <v>53.083333333333336</v>
      </c>
      <c r="H38" s="17" t="str">
        <f t="shared" si="13"/>
        <v>JO71KE</v>
      </c>
      <c r="I38" s="17">
        <f t="shared" si="14"/>
        <v>14.833333333333334</v>
      </c>
      <c r="J38" s="17">
        <f t="shared" si="15"/>
        <v>51.166666666666664</v>
      </c>
      <c r="K38" s="18">
        <f t="shared" si="16"/>
        <v>0.07803260953759317</v>
      </c>
      <c r="L38" s="83">
        <f t="shared" si="17"/>
        <v>497.1691651468674</v>
      </c>
      <c r="M38" s="83">
        <f t="shared" si="18"/>
        <v>112.74578235420209</v>
      </c>
      <c r="N38" s="84">
        <f t="shared" si="19"/>
        <v>112.74578235420209</v>
      </c>
    </row>
    <row r="39" spans="1:14" ht="15.75">
      <c r="A39" s="24"/>
      <c r="B39" s="8" t="s">
        <v>624</v>
      </c>
      <c r="C39" s="8" t="s">
        <v>625</v>
      </c>
      <c r="D39" s="8">
        <v>749</v>
      </c>
      <c r="E39" s="17" t="str">
        <f t="shared" si="10"/>
        <v>JO43DC</v>
      </c>
      <c r="F39" s="17">
        <f t="shared" si="11"/>
        <v>8.25</v>
      </c>
      <c r="G39" s="17">
        <f t="shared" si="12"/>
        <v>53.083333333333336</v>
      </c>
      <c r="H39" s="17" t="str">
        <f t="shared" si="13"/>
        <v>JO70JT</v>
      </c>
      <c r="I39" s="17">
        <f t="shared" si="14"/>
        <v>14.75</v>
      </c>
      <c r="J39" s="17">
        <f t="shared" si="15"/>
        <v>50.791666666666664</v>
      </c>
      <c r="K39" s="18">
        <f t="shared" si="16"/>
        <v>0.08052680263067358</v>
      </c>
      <c r="L39" s="83">
        <f t="shared" si="17"/>
        <v>513.0604176008105</v>
      </c>
      <c r="M39" s="83">
        <f t="shared" si="18"/>
        <v>117.175008743913</v>
      </c>
      <c r="N39" s="84">
        <f t="shared" si="19"/>
        <v>117.175008743913</v>
      </c>
    </row>
    <row r="40" spans="1:14" ht="15.75">
      <c r="A40" s="24"/>
      <c r="B40" s="8" t="s">
        <v>626</v>
      </c>
      <c r="C40" s="8" t="s">
        <v>627</v>
      </c>
      <c r="D40" s="8">
        <v>401</v>
      </c>
      <c r="E40" s="17" t="str">
        <f t="shared" si="10"/>
        <v>JO43DC</v>
      </c>
      <c r="F40" s="17">
        <f t="shared" si="11"/>
        <v>8.25</v>
      </c>
      <c r="G40" s="17">
        <f t="shared" si="12"/>
        <v>53.083333333333336</v>
      </c>
      <c r="H40" s="17" t="str">
        <f t="shared" si="13"/>
        <v>JO70CW</v>
      </c>
      <c r="I40" s="17">
        <f t="shared" si="14"/>
        <v>14.166666666666666</v>
      </c>
      <c r="J40" s="17">
        <f t="shared" si="15"/>
        <v>50.916666666666664</v>
      </c>
      <c r="K40" s="18">
        <f t="shared" si="16"/>
        <v>0.07393847760617733</v>
      </c>
      <c r="L40" s="83">
        <f t="shared" si="17"/>
        <v>471.08422237223766</v>
      </c>
      <c r="M40" s="83">
        <f t="shared" si="18"/>
        <v>118.38802224779542</v>
      </c>
      <c r="N40" s="84">
        <f t="shared" si="19"/>
        <v>118.38802224779542</v>
      </c>
    </row>
    <row r="41" spans="1:14" ht="15.75">
      <c r="A41" s="24"/>
      <c r="B41" s="8" t="s">
        <v>628</v>
      </c>
      <c r="C41" s="8" t="s">
        <v>629</v>
      </c>
      <c r="D41" s="8">
        <v>293</v>
      </c>
      <c r="E41" s="17" t="str">
        <f t="shared" si="10"/>
        <v>JO43DC</v>
      </c>
      <c r="F41" s="17">
        <f t="shared" si="11"/>
        <v>8.25</v>
      </c>
      <c r="G41" s="17">
        <f t="shared" si="12"/>
        <v>53.083333333333336</v>
      </c>
      <c r="H41" s="17" t="str">
        <f t="shared" si="13"/>
        <v>JO71AG</v>
      </c>
      <c r="I41" s="17">
        <f t="shared" si="14"/>
        <v>14</v>
      </c>
      <c r="J41" s="17">
        <f t="shared" si="15"/>
        <v>51.25</v>
      </c>
      <c r="K41" s="18">
        <f t="shared" si="16"/>
        <v>0.06934689205426747</v>
      </c>
      <c r="L41" s="83">
        <f t="shared" si="17"/>
        <v>441.82985334535437</v>
      </c>
      <c r="M41" s="83">
        <f t="shared" si="18"/>
        <v>115.17397383451109</v>
      </c>
      <c r="N41" s="84">
        <f t="shared" si="19"/>
        <v>115.17397383451109</v>
      </c>
    </row>
    <row r="42" spans="1:14" ht="15.75">
      <c r="A42" s="24"/>
      <c r="B42" s="8" t="s">
        <v>630</v>
      </c>
      <c r="C42" s="8" t="s">
        <v>631</v>
      </c>
      <c r="D42" s="8">
        <v>653</v>
      </c>
      <c r="E42" s="17" t="str">
        <f t="shared" si="10"/>
        <v>JO43DC</v>
      </c>
      <c r="F42" s="17">
        <f t="shared" si="11"/>
        <v>8.25</v>
      </c>
      <c r="G42" s="17">
        <f t="shared" si="12"/>
        <v>53.083333333333336</v>
      </c>
      <c r="H42" s="17" t="str">
        <f t="shared" si="13"/>
        <v>JO70IU</v>
      </c>
      <c r="I42" s="17">
        <f t="shared" si="14"/>
        <v>14.666666666666666</v>
      </c>
      <c r="J42" s="17">
        <f t="shared" si="15"/>
        <v>50.833333333333336</v>
      </c>
      <c r="K42" s="18">
        <f t="shared" si="16"/>
        <v>0.07936158838180996</v>
      </c>
      <c r="L42" s="83">
        <f t="shared" si="17"/>
        <v>505.63648805702576</v>
      </c>
      <c r="M42" s="83">
        <f t="shared" si="18"/>
        <v>117.08513029494088</v>
      </c>
      <c r="N42" s="84">
        <f t="shared" si="19"/>
        <v>117.08513029494088</v>
      </c>
    </row>
    <row r="43" spans="1:14" ht="15.75">
      <c r="A43" s="24"/>
      <c r="B43" s="8" t="s">
        <v>632</v>
      </c>
      <c r="C43" s="8" t="s">
        <v>633</v>
      </c>
      <c r="D43" s="8">
        <v>905</v>
      </c>
      <c r="E43" s="17" t="str">
        <f t="shared" si="10"/>
        <v>JO43DC</v>
      </c>
      <c r="F43" s="17">
        <f t="shared" si="11"/>
        <v>8.25</v>
      </c>
      <c r="G43" s="17">
        <f t="shared" si="12"/>
        <v>53.083333333333336</v>
      </c>
      <c r="H43" s="17" t="str">
        <f t="shared" si="13"/>
        <v>JO60US</v>
      </c>
      <c r="I43" s="17">
        <f t="shared" si="14"/>
        <v>13.666666666666666</v>
      </c>
      <c r="J43" s="17">
        <f t="shared" si="15"/>
        <v>50.75</v>
      </c>
      <c r="K43" s="18">
        <f t="shared" si="16"/>
        <v>0.07109458184488959</v>
      </c>
      <c r="L43" s="83">
        <f t="shared" si="17"/>
        <v>452.96490930834506</v>
      </c>
      <c r="M43" s="83">
        <f t="shared" si="18"/>
        <v>122.77519048694921</v>
      </c>
      <c r="N43" s="84">
        <f t="shared" si="19"/>
        <v>122.77519048694921</v>
      </c>
    </row>
    <row r="44" spans="1:14" ht="15.75">
      <c r="A44" s="24"/>
      <c r="B44" s="8" t="s">
        <v>634</v>
      </c>
      <c r="C44" s="8" t="s">
        <v>635</v>
      </c>
      <c r="D44" s="8">
        <v>355</v>
      </c>
      <c r="E44" s="17" t="str">
        <f t="shared" si="10"/>
        <v>JO43DC</v>
      </c>
      <c r="F44" s="17">
        <f t="shared" si="11"/>
        <v>8.25</v>
      </c>
      <c r="G44" s="17">
        <f t="shared" si="12"/>
        <v>53.083333333333336</v>
      </c>
      <c r="H44" s="17" t="str">
        <f t="shared" si="13"/>
        <v>JO70CV</v>
      </c>
      <c r="I44" s="17">
        <f t="shared" si="14"/>
        <v>14.166666666666666</v>
      </c>
      <c r="J44" s="17">
        <f t="shared" si="15"/>
        <v>50.875</v>
      </c>
      <c r="K44" s="18">
        <f t="shared" si="16"/>
        <v>0.07433760683104529</v>
      </c>
      <c r="L44" s="83">
        <f t="shared" si="17"/>
        <v>473.62719440263885</v>
      </c>
      <c r="M44" s="83">
        <f t="shared" si="18"/>
        <v>118.8582586098592</v>
      </c>
      <c r="N44" s="84">
        <f t="shared" si="19"/>
        <v>118.8582586098592</v>
      </c>
    </row>
    <row r="45" spans="1:14" ht="15.75">
      <c r="A45" s="24"/>
      <c r="B45" s="8" t="s">
        <v>636</v>
      </c>
      <c r="C45" s="8" t="s">
        <v>637</v>
      </c>
      <c r="D45" s="8">
        <v>474</v>
      </c>
      <c r="E45" s="17" t="str">
        <f t="shared" si="10"/>
        <v>JO43DC</v>
      </c>
      <c r="F45" s="17">
        <f t="shared" si="11"/>
        <v>8.25</v>
      </c>
      <c r="G45" s="17">
        <f t="shared" si="12"/>
        <v>53.083333333333336</v>
      </c>
      <c r="H45" s="17" t="str">
        <f t="shared" si="13"/>
        <v>JO70BU</v>
      </c>
      <c r="I45" s="17">
        <f t="shared" si="14"/>
        <v>14.083333333333334</v>
      </c>
      <c r="J45" s="17">
        <f t="shared" si="15"/>
        <v>50.833333333333336</v>
      </c>
      <c r="K45" s="18">
        <f t="shared" si="16"/>
        <v>0.07398148081141054</v>
      </c>
      <c r="L45" s="83">
        <f t="shared" si="17"/>
        <v>471.35820869374</v>
      </c>
      <c r="M45" s="83">
        <f t="shared" si="18"/>
        <v>119.72115461562221</v>
      </c>
      <c r="N45" s="84">
        <f t="shared" si="19"/>
        <v>119.72115461562221</v>
      </c>
    </row>
    <row r="46" spans="1:14" ht="15.75">
      <c r="A46" s="24"/>
      <c r="B46" s="8" t="s">
        <v>638</v>
      </c>
      <c r="C46" s="8" t="s">
        <v>639</v>
      </c>
      <c r="D46" s="8">
        <v>414</v>
      </c>
      <c r="E46" s="17" t="str">
        <f t="shared" si="10"/>
        <v>JO43DC</v>
      </c>
      <c r="F46" s="17">
        <f t="shared" si="11"/>
        <v>8.25</v>
      </c>
      <c r="G46" s="17">
        <f t="shared" si="12"/>
        <v>53.083333333333336</v>
      </c>
      <c r="H46" s="17" t="str">
        <f t="shared" si="13"/>
        <v>JO61XF</v>
      </c>
      <c r="I46" s="17">
        <f t="shared" si="14"/>
        <v>13.916666666666666</v>
      </c>
      <c r="J46" s="17">
        <f t="shared" si="15"/>
        <v>51.208333333333336</v>
      </c>
      <c r="K46" s="18">
        <f t="shared" si="16"/>
        <v>0.06892427271909662</v>
      </c>
      <c r="L46" s="83">
        <f t="shared" si="17"/>
        <v>439.1372187751803</v>
      </c>
      <c r="M46" s="83">
        <f t="shared" si="18"/>
        <v>116.07486264623094</v>
      </c>
      <c r="N46" s="84">
        <f t="shared" si="19"/>
        <v>116.07486264623094</v>
      </c>
    </row>
    <row r="47" spans="1:14" ht="15.75">
      <c r="A47" s="24"/>
      <c r="B47" s="8" t="s">
        <v>640</v>
      </c>
      <c r="C47" s="8" t="s">
        <v>591</v>
      </c>
      <c r="D47" s="8">
        <v>338</v>
      </c>
      <c r="E47" s="17" t="str">
        <f t="shared" si="10"/>
        <v>JO43DC</v>
      </c>
      <c r="F47" s="17">
        <f t="shared" si="11"/>
        <v>8.25</v>
      </c>
      <c r="G47" s="17">
        <f t="shared" si="12"/>
        <v>53.083333333333336</v>
      </c>
      <c r="H47" s="17" t="str">
        <f t="shared" si="13"/>
        <v>JO70AW</v>
      </c>
      <c r="I47" s="17">
        <f t="shared" si="14"/>
        <v>14</v>
      </c>
      <c r="J47" s="17">
        <f t="shared" si="15"/>
        <v>50.916666666666664</v>
      </c>
      <c r="K47" s="18">
        <f t="shared" si="16"/>
        <v>0.0724071016011314</v>
      </c>
      <c r="L47" s="83">
        <f t="shared" si="17"/>
        <v>461.32736643128845</v>
      </c>
      <c r="M47" s="83">
        <f t="shared" si="18"/>
        <v>119.17884933072843</v>
      </c>
      <c r="N47" s="84">
        <f t="shared" si="19"/>
        <v>119.17884933072843</v>
      </c>
    </row>
    <row r="48" spans="1:14" ht="15.75">
      <c r="A48" s="24"/>
      <c r="B48" s="8" t="s">
        <v>641</v>
      </c>
      <c r="C48" s="8" t="s">
        <v>642</v>
      </c>
      <c r="D48" s="8">
        <v>786</v>
      </c>
      <c r="E48" s="17" t="str">
        <f t="shared" si="10"/>
        <v>JO43DC</v>
      </c>
      <c r="F48" s="17">
        <f t="shared" si="11"/>
        <v>8.25</v>
      </c>
      <c r="G48" s="17">
        <f t="shared" si="12"/>
        <v>53.083333333333336</v>
      </c>
      <c r="H48" s="17" t="str">
        <f t="shared" si="13"/>
        <v>JO60VR</v>
      </c>
      <c r="I48" s="17">
        <f t="shared" si="14"/>
        <v>13.75</v>
      </c>
      <c r="J48" s="17">
        <f t="shared" si="15"/>
        <v>50.708333333333336</v>
      </c>
      <c r="K48" s="18">
        <f t="shared" si="16"/>
        <v>0.07226752894220945</v>
      </c>
      <c r="L48" s="83">
        <f t="shared" si="17"/>
        <v>460.43810714949905</v>
      </c>
      <c r="M48" s="83">
        <f t="shared" si="18"/>
        <v>122.79521242146807</v>
      </c>
      <c r="N48" s="84">
        <f t="shared" si="19"/>
        <v>122.79521242146807</v>
      </c>
    </row>
    <row r="49" spans="1:14" ht="15.75">
      <c r="A49" s="24"/>
      <c r="B49" s="8" t="s">
        <v>643</v>
      </c>
      <c r="C49" s="8" t="s">
        <v>644</v>
      </c>
      <c r="D49" s="8">
        <v>583</v>
      </c>
      <c r="E49" s="17" t="str">
        <f t="shared" si="10"/>
        <v>JO43DC</v>
      </c>
      <c r="F49" s="17">
        <f t="shared" si="11"/>
        <v>8.25</v>
      </c>
      <c r="G49" s="17">
        <f t="shared" si="12"/>
        <v>53.083333333333336</v>
      </c>
      <c r="H49" s="17" t="str">
        <f t="shared" si="13"/>
        <v>JO71HA</v>
      </c>
      <c r="I49" s="17">
        <f t="shared" si="14"/>
        <v>14.583333333333334</v>
      </c>
      <c r="J49" s="17">
        <f t="shared" si="15"/>
        <v>51</v>
      </c>
      <c r="K49" s="18">
        <f t="shared" si="16"/>
        <v>0.07706401944790309</v>
      </c>
      <c r="L49" s="83">
        <f t="shared" si="17"/>
        <v>490.997987108425</v>
      </c>
      <c r="M49" s="83">
        <f t="shared" si="18"/>
        <v>115.61399688124256</v>
      </c>
      <c r="N49" s="84">
        <f t="shared" si="19"/>
        <v>115.61399688124256</v>
      </c>
    </row>
    <row r="50" spans="1:14" ht="15.75">
      <c r="A50" s="24"/>
      <c r="B50" s="8" t="s">
        <v>645</v>
      </c>
      <c r="C50" s="8" t="s">
        <v>646</v>
      </c>
      <c r="D50" s="8">
        <v>159</v>
      </c>
      <c r="E50" s="17" t="str">
        <f t="shared" si="10"/>
        <v>JO43DC</v>
      </c>
      <c r="F50" s="17">
        <f t="shared" si="11"/>
        <v>8.25</v>
      </c>
      <c r="G50" s="17">
        <f t="shared" si="12"/>
        <v>53.083333333333336</v>
      </c>
      <c r="H50" s="17" t="str">
        <f t="shared" si="13"/>
        <v>JO61SG</v>
      </c>
      <c r="I50" s="17">
        <f t="shared" si="14"/>
        <v>13.5</v>
      </c>
      <c r="J50" s="17">
        <f t="shared" si="15"/>
        <v>51.25</v>
      </c>
      <c r="K50" s="18">
        <f t="shared" si="16"/>
        <v>0.06464984677903107</v>
      </c>
      <c r="L50" s="83">
        <f t="shared" si="17"/>
        <v>411.9035687832407</v>
      </c>
      <c r="M50" s="83">
        <f t="shared" si="18"/>
        <v>117.56171501087874</v>
      </c>
      <c r="N50" s="84">
        <f t="shared" si="19"/>
        <v>117.56171501087874</v>
      </c>
    </row>
    <row r="51" spans="1:14" ht="15.75">
      <c r="A51" s="24"/>
      <c r="B51" s="8" t="s">
        <v>647</v>
      </c>
      <c r="C51" s="8" t="s">
        <v>648</v>
      </c>
      <c r="D51" s="8">
        <v>398</v>
      </c>
      <c r="E51" s="17" t="str">
        <f t="shared" si="10"/>
        <v>JO43DC</v>
      </c>
      <c r="F51" s="17">
        <f t="shared" si="11"/>
        <v>8.25</v>
      </c>
      <c r="G51" s="17">
        <f t="shared" si="12"/>
        <v>53.083333333333336</v>
      </c>
      <c r="H51" s="17" t="str">
        <f t="shared" si="13"/>
        <v>JO70AV</v>
      </c>
      <c r="I51" s="17">
        <f t="shared" si="14"/>
        <v>14</v>
      </c>
      <c r="J51" s="17">
        <f t="shared" si="15"/>
        <v>50.875</v>
      </c>
      <c r="K51" s="18">
        <f t="shared" si="16"/>
        <v>0.07281323277896612</v>
      </c>
      <c r="L51" s="83">
        <f t="shared" si="17"/>
        <v>463.91495000462686</v>
      </c>
      <c r="M51" s="83">
        <f t="shared" si="18"/>
        <v>119.65528593037297</v>
      </c>
      <c r="N51" s="84">
        <f t="shared" si="19"/>
        <v>119.65528593037297</v>
      </c>
    </row>
    <row r="52" spans="1:14" ht="15.75">
      <c r="A52" s="24"/>
      <c r="B52" s="8" t="s">
        <v>649</v>
      </c>
      <c r="C52" s="8" t="s">
        <v>650</v>
      </c>
      <c r="D52" s="8">
        <v>430</v>
      </c>
      <c r="E52" s="17" t="str">
        <f t="shared" si="10"/>
        <v>JO43DC</v>
      </c>
      <c r="F52" s="17">
        <f t="shared" si="11"/>
        <v>8.25</v>
      </c>
      <c r="G52" s="17">
        <f t="shared" si="12"/>
        <v>53.083333333333336</v>
      </c>
      <c r="H52" s="17" t="str">
        <f t="shared" si="13"/>
        <v>JO60RX</v>
      </c>
      <c r="I52" s="17">
        <f t="shared" si="14"/>
        <v>13.416666666666666</v>
      </c>
      <c r="J52" s="17">
        <f t="shared" si="15"/>
        <v>50.958333333333336</v>
      </c>
      <c r="K52" s="18">
        <f t="shared" si="16"/>
        <v>0.06671936605878526</v>
      </c>
      <c r="L52" s="83">
        <f t="shared" si="17"/>
        <v>425.0890969703385</v>
      </c>
      <c r="M52" s="83">
        <f t="shared" si="18"/>
        <v>121.70047225788258</v>
      </c>
      <c r="N52" s="84">
        <f t="shared" si="19"/>
        <v>121.70047225788258</v>
      </c>
    </row>
    <row r="53" spans="1:14" ht="15.75">
      <c r="A53" s="24"/>
      <c r="B53" s="8" t="s">
        <v>651</v>
      </c>
      <c r="C53" s="8" t="s">
        <v>652</v>
      </c>
      <c r="D53" s="8">
        <v>420</v>
      </c>
      <c r="E53" s="17" t="str">
        <f t="shared" si="10"/>
        <v>JO43DC</v>
      </c>
      <c r="F53" s="17">
        <f t="shared" si="11"/>
        <v>8.25</v>
      </c>
      <c r="G53" s="17">
        <f t="shared" si="12"/>
        <v>53.083333333333336</v>
      </c>
      <c r="H53" s="17" t="str">
        <f t="shared" si="13"/>
        <v>JO71LD</v>
      </c>
      <c r="I53" s="17">
        <f t="shared" si="14"/>
        <v>14.916666666666666</v>
      </c>
      <c r="J53" s="17">
        <f t="shared" si="15"/>
        <v>51.125</v>
      </c>
      <c r="K53" s="18">
        <f t="shared" si="16"/>
        <v>0.07917985195866306</v>
      </c>
      <c r="L53" s="83">
        <f t="shared" si="17"/>
        <v>504.47859078423</v>
      </c>
      <c r="M53" s="83">
        <f t="shared" si="18"/>
        <v>112.90093191240645</v>
      </c>
      <c r="N53" s="84">
        <f t="shared" si="19"/>
        <v>112.90093191240645</v>
      </c>
    </row>
    <row r="54" spans="1:14" ht="15.75">
      <c r="A54" s="24"/>
      <c r="B54" s="8" t="s">
        <v>653</v>
      </c>
      <c r="C54" s="8" t="s">
        <v>654</v>
      </c>
      <c r="D54" s="8">
        <v>793</v>
      </c>
      <c r="E54" s="17" t="str">
        <f t="shared" si="10"/>
        <v>JO43DC</v>
      </c>
      <c r="F54" s="17">
        <f t="shared" si="11"/>
        <v>8.25</v>
      </c>
      <c r="G54" s="17">
        <f t="shared" si="12"/>
        <v>53.083333333333336</v>
      </c>
      <c r="H54" s="17" t="str">
        <f t="shared" si="13"/>
        <v>JO70HU</v>
      </c>
      <c r="I54" s="17">
        <f t="shared" si="14"/>
        <v>14.583333333333334</v>
      </c>
      <c r="J54" s="17">
        <f t="shared" si="15"/>
        <v>50.833333333333336</v>
      </c>
      <c r="K54" s="18">
        <f t="shared" si="16"/>
        <v>0.07858502095816977</v>
      </c>
      <c r="L54" s="83">
        <f t="shared" si="17"/>
        <v>500.68874403078706</v>
      </c>
      <c r="M54" s="83">
        <f t="shared" si="18"/>
        <v>117.44149047767696</v>
      </c>
      <c r="N54" s="84">
        <f t="shared" si="19"/>
        <v>117.44149047767696</v>
      </c>
    </row>
    <row r="55" spans="1:14" ht="15.75">
      <c r="A55" s="24"/>
      <c r="B55" s="8" t="s">
        <v>655</v>
      </c>
      <c r="C55" s="8" t="s">
        <v>656</v>
      </c>
      <c r="D55" s="8">
        <v>425</v>
      </c>
      <c r="E55" s="17" t="str">
        <f t="shared" si="10"/>
        <v>JO43DC</v>
      </c>
      <c r="F55" s="17">
        <f t="shared" si="11"/>
        <v>8.25</v>
      </c>
      <c r="G55" s="17">
        <f t="shared" si="12"/>
        <v>53.083333333333336</v>
      </c>
      <c r="H55" s="17" t="str">
        <f t="shared" si="13"/>
        <v>JO60UW</v>
      </c>
      <c r="I55" s="17">
        <f t="shared" si="14"/>
        <v>13.666666666666666</v>
      </c>
      <c r="J55" s="17">
        <f t="shared" si="15"/>
        <v>50.916666666666664</v>
      </c>
      <c r="K55" s="18">
        <f t="shared" si="16"/>
        <v>0.06938111549650006</v>
      </c>
      <c r="L55" s="83">
        <f t="shared" si="17"/>
        <v>442.04790116285085</v>
      </c>
      <c r="M55" s="83">
        <f t="shared" si="18"/>
        <v>120.85585069984162</v>
      </c>
      <c r="N55" s="84">
        <f t="shared" si="19"/>
        <v>120.85585069984162</v>
      </c>
    </row>
    <row r="56" spans="1:14" ht="15.75">
      <c r="A56" s="24"/>
      <c r="B56" s="8" t="s">
        <v>657</v>
      </c>
      <c r="C56" s="8" t="s">
        <v>567</v>
      </c>
      <c r="D56" s="8">
        <v>415</v>
      </c>
      <c r="E56" s="17" t="str">
        <f t="shared" si="10"/>
        <v>JO43DC</v>
      </c>
      <c r="F56" s="17">
        <f t="shared" si="11"/>
        <v>8.25</v>
      </c>
      <c r="G56" s="17">
        <f t="shared" si="12"/>
        <v>53.083333333333336</v>
      </c>
      <c r="H56" s="17" t="str">
        <f t="shared" si="13"/>
        <v>JO70BW</v>
      </c>
      <c r="I56" s="17">
        <f t="shared" si="14"/>
        <v>14.083333333333334</v>
      </c>
      <c r="J56" s="17">
        <f t="shared" si="15"/>
        <v>50.916666666666664</v>
      </c>
      <c r="K56" s="18">
        <f t="shared" si="16"/>
        <v>0.07317133826727162</v>
      </c>
      <c r="L56" s="83">
        <f t="shared" si="17"/>
        <v>466.1965475022677</v>
      </c>
      <c r="M56" s="83">
        <f t="shared" si="18"/>
        <v>118.77964421686178</v>
      </c>
      <c r="N56" s="84">
        <f t="shared" si="19"/>
        <v>118.77964421686178</v>
      </c>
    </row>
    <row r="57" spans="1:14" ht="15.75">
      <c r="A57" s="24"/>
      <c r="B57" s="8" t="s">
        <v>658</v>
      </c>
      <c r="C57" s="8" t="s">
        <v>659</v>
      </c>
      <c r="D57" s="8">
        <v>447</v>
      </c>
      <c r="E57" s="17" t="str">
        <f t="shared" si="10"/>
        <v>JO43DC</v>
      </c>
      <c r="F57" s="17">
        <f t="shared" si="11"/>
        <v>8.25</v>
      </c>
      <c r="G57" s="17">
        <f t="shared" si="12"/>
        <v>53.083333333333336</v>
      </c>
      <c r="H57" s="17" t="str">
        <f t="shared" si="13"/>
        <v>JO71IC</v>
      </c>
      <c r="I57" s="17">
        <f t="shared" si="14"/>
        <v>14.666666666666666</v>
      </c>
      <c r="J57" s="17">
        <f t="shared" si="15"/>
        <v>51.083333333333336</v>
      </c>
      <c r="K57" s="18">
        <f t="shared" si="16"/>
        <v>0.07712859201503264</v>
      </c>
      <c r="L57" s="83">
        <f t="shared" si="17"/>
        <v>491.40939830537747</v>
      </c>
      <c r="M57" s="83">
        <f t="shared" si="18"/>
        <v>114.33680435488213</v>
      </c>
      <c r="N57" s="84">
        <f t="shared" si="19"/>
        <v>114.33680435488213</v>
      </c>
    </row>
    <row r="58" spans="1:14" ht="15.75">
      <c r="A58" s="24"/>
      <c r="B58" s="8" t="s">
        <v>660</v>
      </c>
      <c r="C58" s="8" t="s">
        <v>661</v>
      </c>
      <c r="D58" s="8">
        <v>240</v>
      </c>
      <c r="E58" s="17" t="str">
        <f t="shared" si="10"/>
        <v>JO43DC</v>
      </c>
      <c r="F58" s="17">
        <f t="shared" si="11"/>
        <v>8.25</v>
      </c>
      <c r="G58" s="17">
        <f t="shared" si="12"/>
        <v>53.083333333333336</v>
      </c>
      <c r="H58" s="17" t="str">
        <f t="shared" si="13"/>
        <v>JO61JJ</v>
      </c>
      <c r="I58" s="17">
        <f t="shared" si="14"/>
        <v>12.75</v>
      </c>
      <c r="J58" s="17">
        <f t="shared" si="15"/>
        <v>51.375</v>
      </c>
      <c r="K58" s="18">
        <f t="shared" si="16"/>
        <v>0.056581031938047976</v>
      </c>
      <c r="L58" s="83">
        <f t="shared" si="17"/>
        <v>360.4947287868851</v>
      </c>
      <c r="M58" s="83">
        <f t="shared" si="18"/>
        <v>119.99734723770298</v>
      </c>
      <c r="N58" s="84">
        <f t="shared" si="19"/>
        <v>119.99734723770298</v>
      </c>
    </row>
    <row r="59" spans="1:14" ht="15.75">
      <c r="A59" s="24"/>
      <c r="B59" s="8" t="s">
        <v>662</v>
      </c>
      <c r="C59" s="8" t="s">
        <v>663</v>
      </c>
      <c r="D59" s="8">
        <v>576</v>
      </c>
      <c r="E59" s="17" t="str">
        <f t="shared" si="10"/>
        <v>JO43DC</v>
      </c>
      <c r="F59" s="17">
        <f t="shared" si="11"/>
        <v>8.25</v>
      </c>
      <c r="G59" s="17">
        <f t="shared" si="12"/>
        <v>53.083333333333336</v>
      </c>
      <c r="H59" s="17" t="str">
        <f t="shared" si="13"/>
        <v>JO60VU</v>
      </c>
      <c r="I59" s="17">
        <f t="shared" si="14"/>
        <v>13.75</v>
      </c>
      <c r="J59" s="17">
        <f t="shared" si="15"/>
        <v>50.833333333333336</v>
      </c>
      <c r="K59" s="18">
        <f t="shared" si="16"/>
        <v>0.0709720477137028</v>
      </c>
      <c r="L59" s="83">
        <f t="shared" si="17"/>
        <v>452.1842075983147</v>
      </c>
      <c r="M59" s="83">
        <f t="shared" si="18"/>
        <v>121.38961217220053</v>
      </c>
      <c r="N59" s="84">
        <f t="shared" si="19"/>
        <v>121.38961217220053</v>
      </c>
    </row>
    <row r="60" spans="1:14" ht="15.75">
      <c r="A60" s="24"/>
      <c r="B60" s="8" t="s">
        <v>664</v>
      </c>
      <c r="C60" s="8" t="s">
        <v>618</v>
      </c>
      <c r="D60" s="8">
        <v>896</v>
      </c>
      <c r="E60" s="17" t="str">
        <f t="shared" si="10"/>
        <v>JO43DC</v>
      </c>
      <c r="F60" s="17">
        <f t="shared" si="11"/>
        <v>8.25</v>
      </c>
      <c r="G60" s="17">
        <f t="shared" si="12"/>
        <v>53.083333333333336</v>
      </c>
      <c r="H60" s="17" t="str">
        <f t="shared" si="13"/>
        <v>JO60UR</v>
      </c>
      <c r="I60" s="17">
        <f t="shared" si="14"/>
        <v>13.666666666666666</v>
      </c>
      <c r="J60" s="17">
        <f t="shared" si="15"/>
        <v>50.708333333333336</v>
      </c>
      <c r="K60" s="18">
        <f t="shared" si="16"/>
        <v>0.07153499892930992</v>
      </c>
      <c r="L60" s="83">
        <f t="shared" si="17"/>
        <v>455.77093867831235</v>
      </c>
      <c r="M60" s="83">
        <f t="shared" si="18"/>
        <v>123.24052008194057</v>
      </c>
      <c r="N60" s="84">
        <f t="shared" si="19"/>
        <v>123.24052008194057</v>
      </c>
    </row>
    <row r="61" spans="1:14" ht="15.75">
      <c r="A61" s="24"/>
      <c r="B61" s="8" t="s">
        <v>665</v>
      </c>
      <c r="C61" s="8" t="s">
        <v>666</v>
      </c>
      <c r="D61" s="8">
        <v>449</v>
      </c>
      <c r="E61" s="17" t="str">
        <f t="shared" si="10"/>
        <v>JO43DC</v>
      </c>
      <c r="F61" s="17">
        <f t="shared" si="11"/>
        <v>8.25</v>
      </c>
      <c r="G61" s="17">
        <f t="shared" si="12"/>
        <v>53.083333333333336</v>
      </c>
      <c r="H61" s="17" t="str">
        <f t="shared" si="13"/>
        <v>JO71FB</v>
      </c>
      <c r="I61" s="17">
        <f t="shared" si="14"/>
        <v>14.416666666666666</v>
      </c>
      <c r="J61" s="17">
        <f t="shared" si="15"/>
        <v>51.041666666666664</v>
      </c>
      <c r="K61" s="18">
        <f t="shared" si="16"/>
        <v>0.07511917474632157</v>
      </c>
      <c r="L61" s="83">
        <f t="shared" si="17"/>
        <v>478.60679806123864</v>
      </c>
      <c r="M61" s="83">
        <f t="shared" si="18"/>
        <v>115.84581437077678</v>
      </c>
      <c r="N61" s="84">
        <f t="shared" si="19"/>
        <v>115.84581437077678</v>
      </c>
    </row>
    <row r="62" spans="1:14" ht="15.75">
      <c r="A62" s="24"/>
      <c r="B62" s="8" t="s">
        <v>667</v>
      </c>
      <c r="C62" s="8" t="s">
        <v>668</v>
      </c>
      <c r="D62" s="8">
        <v>293</v>
      </c>
      <c r="E62" s="17" t="str">
        <f t="shared" si="10"/>
        <v>JO43DC</v>
      </c>
      <c r="F62" s="17">
        <f t="shared" si="11"/>
        <v>8.25</v>
      </c>
      <c r="G62" s="17">
        <f t="shared" si="12"/>
        <v>53.083333333333336</v>
      </c>
      <c r="H62" s="17" t="str">
        <f t="shared" si="13"/>
        <v>JO71IG</v>
      </c>
      <c r="I62" s="17">
        <f t="shared" si="14"/>
        <v>14.666666666666666</v>
      </c>
      <c r="J62" s="17">
        <f t="shared" si="15"/>
        <v>51.25</v>
      </c>
      <c r="K62" s="18">
        <f t="shared" si="16"/>
        <v>0.07574285779575907</v>
      </c>
      <c r="L62" s="83">
        <f t="shared" si="17"/>
        <v>482.58046987411973</v>
      </c>
      <c r="M62" s="83">
        <f t="shared" si="18"/>
        <v>112.41760350956734</v>
      </c>
      <c r="N62" s="84">
        <f t="shared" si="19"/>
        <v>112.41760350956734</v>
      </c>
    </row>
    <row r="63" spans="1:14" ht="15.75">
      <c r="A63" s="24"/>
      <c r="B63" s="8" t="s">
        <v>669</v>
      </c>
      <c r="C63" s="8" t="s">
        <v>670</v>
      </c>
      <c r="D63" s="8">
        <v>342</v>
      </c>
      <c r="E63" s="17" t="str">
        <f t="shared" si="10"/>
        <v>JO43DC</v>
      </c>
      <c r="F63" s="17">
        <f t="shared" si="11"/>
        <v>8.25</v>
      </c>
      <c r="G63" s="17">
        <f t="shared" si="12"/>
        <v>53.083333333333336</v>
      </c>
      <c r="H63" s="17" t="str">
        <f t="shared" si="13"/>
        <v>JO61WB</v>
      </c>
      <c r="I63" s="17">
        <f t="shared" si="14"/>
        <v>13.833333333333334</v>
      </c>
      <c r="J63" s="17">
        <f t="shared" si="15"/>
        <v>51.041666666666664</v>
      </c>
      <c r="K63" s="18">
        <f t="shared" si="16"/>
        <v>0.06967828018516031</v>
      </c>
      <c r="L63" s="83">
        <f t="shared" si="17"/>
        <v>443.94122654371193</v>
      </c>
      <c r="M63" s="83">
        <f t="shared" si="18"/>
        <v>118.51933107418145</v>
      </c>
      <c r="N63" s="84">
        <f t="shared" si="19"/>
        <v>118.51933107418145</v>
      </c>
    </row>
    <row r="64" spans="1:14" ht="15.75">
      <c r="A64" s="24"/>
      <c r="B64" s="8" t="s">
        <v>671</v>
      </c>
      <c r="C64" s="8" t="s">
        <v>567</v>
      </c>
      <c r="D64" s="8">
        <v>309</v>
      </c>
      <c r="E64" s="17" t="str">
        <f t="shared" si="10"/>
        <v>JO43DC</v>
      </c>
      <c r="F64" s="17">
        <f t="shared" si="11"/>
        <v>8.25</v>
      </c>
      <c r="G64" s="17">
        <f t="shared" si="12"/>
        <v>53.083333333333336</v>
      </c>
      <c r="H64" s="17" t="str">
        <f t="shared" si="13"/>
        <v>JO70BW</v>
      </c>
      <c r="I64" s="17">
        <f t="shared" si="14"/>
        <v>14.083333333333334</v>
      </c>
      <c r="J64" s="17">
        <f t="shared" si="15"/>
        <v>50.916666666666664</v>
      </c>
      <c r="K64" s="18">
        <f t="shared" si="16"/>
        <v>0.07317133826727162</v>
      </c>
      <c r="L64" s="83">
        <f t="shared" si="17"/>
        <v>466.1965475022677</v>
      </c>
      <c r="M64" s="83">
        <f t="shared" si="18"/>
        <v>118.77964421686178</v>
      </c>
      <c r="N64" s="84">
        <f t="shared" si="19"/>
        <v>118.77964421686178</v>
      </c>
    </row>
    <row r="65" spans="1:14" ht="15.75">
      <c r="A65" s="24"/>
      <c r="B65" s="8" t="s">
        <v>672</v>
      </c>
      <c r="C65" s="8" t="s">
        <v>673</v>
      </c>
      <c r="D65" s="8">
        <v>644</v>
      </c>
      <c r="E65" s="17" t="str">
        <f t="shared" si="10"/>
        <v>JO43DC</v>
      </c>
      <c r="F65" s="17">
        <f t="shared" si="11"/>
        <v>8.25</v>
      </c>
      <c r="G65" s="17">
        <f t="shared" si="12"/>
        <v>53.083333333333336</v>
      </c>
      <c r="H65" s="17" t="str">
        <f t="shared" si="13"/>
        <v>JO60XT</v>
      </c>
      <c r="I65" s="17">
        <f t="shared" si="14"/>
        <v>13.916666666666666</v>
      </c>
      <c r="J65" s="17">
        <f t="shared" si="15"/>
        <v>50.791666666666664</v>
      </c>
      <c r="K65" s="18">
        <f t="shared" si="16"/>
        <v>0.07288989403648993</v>
      </c>
      <c r="L65" s="83">
        <f t="shared" si="17"/>
        <v>464.4033818746883</v>
      </c>
      <c r="M65" s="83">
        <f t="shared" si="18"/>
        <v>121.00808851243625</v>
      </c>
      <c r="N65" s="84">
        <f t="shared" si="19"/>
        <v>121.00808851243625</v>
      </c>
    </row>
    <row r="66" spans="1:14" ht="15.75">
      <c r="A66" s="24"/>
      <c r="B66" s="8" t="s">
        <v>674</v>
      </c>
      <c r="C66" s="8" t="s">
        <v>675</v>
      </c>
      <c r="D66" s="8">
        <v>437</v>
      </c>
      <c r="E66" s="17" t="str">
        <f t="shared" si="10"/>
        <v>JO43DC</v>
      </c>
      <c r="F66" s="17">
        <f t="shared" si="11"/>
        <v>8.25</v>
      </c>
      <c r="G66" s="17">
        <f t="shared" si="12"/>
        <v>53.083333333333336</v>
      </c>
      <c r="H66" s="17" t="str">
        <f t="shared" si="13"/>
        <v>JO60XU</v>
      </c>
      <c r="I66" s="17">
        <f t="shared" si="14"/>
        <v>13.916666666666666</v>
      </c>
      <c r="J66" s="17">
        <f t="shared" si="15"/>
        <v>50.833333333333336</v>
      </c>
      <c r="K66" s="18">
        <f t="shared" si="16"/>
        <v>0.07247030060203397</v>
      </c>
      <c r="L66" s="83">
        <f t="shared" si="17"/>
        <v>461.73002622573904</v>
      </c>
      <c r="M66" s="83">
        <f t="shared" si="18"/>
        <v>120.53943558512569</v>
      </c>
      <c r="N66" s="84">
        <f t="shared" si="19"/>
        <v>120.53943558512569</v>
      </c>
    </row>
    <row r="67" spans="1:14" ht="15.75">
      <c r="A67" s="24"/>
      <c r="B67" s="8" t="s">
        <v>676</v>
      </c>
      <c r="C67" s="8" t="s">
        <v>591</v>
      </c>
      <c r="D67" s="8">
        <v>428</v>
      </c>
      <c r="E67" s="17" t="str">
        <f t="shared" si="10"/>
        <v>JO43DC</v>
      </c>
      <c r="F67" s="17">
        <f t="shared" si="11"/>
        <v>8.25</v>
      </c>
      <c r="G67" s="17">
        <f t="shared" si="12"/>
        <v>53.083333333333336</v>
      </c>
      <c r="H67" s="17" t="str">
        <f t="shared" si="13"/>
        <v>JO70AW</v>
      </c>
      <c r="I67" s="17">
        <f t="shared" si="14"/>
        <v>14</v>
      </c>
      <c r="J67" s="17">
        <f t="shared" si="15"/>
        <v>50.916666666666664</v>
      </c>
      <c r="K67" s="18">
        <f t="shared" si="16"/>
        <v>0.0724071016011314</v>
      </c>
      <c r="L67" s="83">
        <f t="shared" si="17"/>
        <v>461.32736643128845</v>
      </c>
      <c r="M67" s="83">
        <f t="shared" si="18"/>
        <v>119.17884933072843</v>
      </c>
      <c r="N67" s="84">
        <f t="shared" si="19"/>
        <v>119.17884933072843</v>
      </c>
    </row>
    <row r="68" spans="1:14" ht="15.75">
      <c r="A68" s="24"/>
      <c r="B68" s="8" t="s">
        <v>677</v>
      </c>
      <c r="C68" s="8" t="s">
        <v>600</v>
      </c>
      <c r="D68" s="8">
        <v>428</v>
      </c>
      <c r="E68" s="17" t="str">
        <f aca="true" t="shared" si="20" ref="E68:E99">UPPER($C$2)</f>
        <v>JO43DC</v>
      </c>
      <c r="F68" s="17">
        <f aca="true" t="shared" si="21" ref="F68:F99">(CODE(MID(E68,1,1))-74)*20+MID(E68,3,1)*2+(CODE(MID(E68,5,1))-65)/12</f>
        <v>8.25</v>
      </c>
      <c r="G68" s="17">
        <f aca="true" t="shared" si="22" ref="G68:G99">(CODE(MID(E68,2,1))-74)*10+MID(E68,4,1)*1+(CODE(MID(E68,6,1))-65)/24</f>
        <v>53.083333333333336</v>
      </c>
      <c r="H68" s="17" t="str">
        <f aca="true" t="shared" si="23" ref="H68:H99">UPPER(C68)</f>
        <v>JO70BV</v>
      </c>
      <c r="I68" s="17">
        <f aca="true" t="shared" si="24" ref="I68:I99">(CODE(MID(H68,1,1))-74)*20+MID(H68,3,1)*2+(CODE(MID(H68,5,1))-65)/12</f>
        <v>14.083333333333334</v>
      </c>
      <c r="J68" s="17">
        <f aca="true" t="shared" si="25" ref="J68:J99">(CODE(MID(H68,2,1))-74)*10+MID(H68,4,1)*1+(CODE(MID(H68,6,1))-65)/24</f>
        <v>50.875</v>
      </c>
      <c r="K68" s="18">
        <f aca="true" t="shared" si="26" ref="K68:K99">ACOS(SIN(J68*PI()/180)*SIN(G68*PI()/180)+COS(J68*PI()/180)*COS(G68*PI()/180)*COS((F68-I68)*PI()/180))</f>
        <v>0.07357393514107557</v>
      </c>
      <c r="L68" s="83">
        <f aca="true" t="shared" si="27" ref="L68:L99">IF(C68="","",6371.3*K68)</f>
        <v>468.7616129643348</v>
      </c>
      <c r="M68" s="83">
        <f aca="true" t="shared" si="28" ref="M68:M99">ACOS((SIN(J68*PI()/180)-SIN(G68*PI()/180)*COS(K68))/(COS(G68*PI()/180)*SIN(K68)))*180/PI()</f>
        <v>119.25298651555369</v>
      </c>
      <c r="N68" s="84">
        <f aca="true" t="shared" si="29" ref="N68:N99">IF(C68="","",IF((SIN((I68-F68)*PI()/180))&lt;0,360-M68,M68))</f>
        <v>119.25298651555369</v>
      </c>
    </row>
    <row r="69" spans="1:14" ht="15.75">
      <c r="A69" s="24"/>
      <c r="B69" s="8" t="s">
        <v>678</v>
      </c>
      <c r="C69" s="8" t="s">
        <v>591</v>
      </c>
      <c r="D69" s="8">
        <v>304</v>
      </c>
      <c r="E69" s="17" t="str">
        <f t="shared" si="20"/>
        <v>JO43DC</v>
      </c>
      <c r="F69" s="17">
        <f t="shared" si="21"/>
        <v>8.25</v>
      </c>
      <c r="G69" s="17">
        <f t="shared" si="22"/>
        <v>53.083333333333336</v>
      </c>
      <c r="H69" s="17" t="str">
        <f t="shared" si="23"/>
        <v>JO70AW</v>
      </c>
      <c r="I69" s="17">
        <f t="shared" si="24"/>
        <v>14</v>
      </c>
      <c r="J69" s="17">
        <f t="shared" si="25"/>
        <v>50.916666666666664</v>
      </c>
      <c r="K69" s="18">
        <f t="shared" si="26"/>
        <v>0.0724071016011314</v>
      </c>
      <c r="L69" s="83">
        <f t="shared" si="27"/>
        <v>461.32736643128845</v>
      </c>
      <c r="M69" s="83">
        <f t="shared" si="28"/>
        <v>119.17884933072843</v>
      </c>
      <c r="N69" s="84">
        <f t="shared" si="29"/>
        <v>119.17884933072843</v>
      </c>
    </row>
    <row r="70" spans="1:14" ht="15.75">
      <c r="A70" s="24"/>
      <c r="B70" s="8" t="s">
        <v>679</v>
      </c>
      <c r="C70" s="8" t="s">
        <v>680</v>
      </c>
      <c r="D70" s="8">
        <v>348</v>
      </c>
      <c r="E70" s="17" t="str">
        <f t="shared" si="20"/>
        <v>JO43DC</v>
      </c>
      <c r="F70" s="17">
        <f t="shared" si="21"/>
        <v>8.25</v>
      </c>
      <c r="G70" s="17">
        <f t="shared" si="22"/>
        <v>53.083333333333336</v>
      </c>
      <c r="H70" s="17" t="str">
        <f t="shared" si="23"/>
        <v>JO61JA</v>
      </c>
      <c r="I70" s="17">
        <f t="shared" si="24"/>
        <v>12.75</v>
      </c>
      <c r="J70" s="17">
        <f t="shared" si="25"/>
        <v>51</v>
      </c>
      <c r="K70" s="18">
        <f t="shared" si="26"/>
        <v>0.060445061248230125</v>
      </c>
      <c r="L70" s="83">
        <f t="shared" si="27"/>
        <v>385.1136187308486</v>
      </c>
      <c r="M70" s="83">
        <f t="shared" si="28"/>
        <v>125.17760517812302</v>
      </c>
      <c r="N70" s="84">
        <f t="shared" si="29"/>
        <v>125.17760517812302</v>
      </c>
    </row>
    <row r="71" spans="1:14" ht="15.75">
      <c r="A71" s="24"/>
      <c r="B71" s="8" t="s">
        <v>681</v>
      </c>
      <c r="C71" s="8" t="s">
        <v>682</v>
      </c>
      <c r="D71" s="8">
        <v>455</v>
      </c>
      <c r="E71" s="17" t="str">
        <f t="shared" si="20"/>
        <v>JO43DC</v>
      </c>
      <c r="F71" s="17">
        <f t="shared" si="21"/>
        <v>8.25</v>
      </c>
      <c r="G71" s="17">
        <f t="shared" si="22"/>
        <v>53.083333333333336</v>
      </c>
      <c r="H71" s="17" t="str">
        <f t="shared" si="23"/>
        <v>JO71JC</v>
      </c>
      <c r="I71" s="17">
        <f t="shared" si="24"/>
        <v>14.75</v>
      </c>
      <c r="J71" s="17">
        <f t="shared" si="25"/>
        <v>51.083333333333336</v>
      </c>
      <c r="K71" s="18">
        <f t="shared" si="26"/>
        <v>0.07792561268461085</v>
      </c>
      <c r="L71" s="83">
        <f t="shared" si="27"/>
        <v>496.4874560974611</v>
      </c>
      <c r="M71" s="83">
        <f t="shared" si="28"/>
        <v>114.00633871680346</v>
      </c>
      <c r="N71" s="84">
        <f t="shared" si="29"/>
        <v>114.00633871680346</v>
      </c>
    </row>
    <row r="72" spans="1:14" ht="15.75">
      <c r="A72" s="24"/>
      <c r="B72" s="8" t="s">
        <v>683</v>
      </c>
      <c r="C72" s="8" t="s">
        <v>684</v>
      </c>
      <c r="D72" s="8">
        <v>728</v>
      </c>
      <c r="E72" s="17" t="str">
        <f t="shared" si="20"/>
        <v>JO43DC</v>
      </c>
      <c r="F72" s="17">
        <f t="shared" si="21"/>
        <v>8.25</v>
      </c>
      <c r="G72" s="17">
        <f t="shared" si="22"/>
        <v>53.083333333333336</v>
      </c>
      <c r="H72" s="17" t="str">
        <f t="shared" si="23"/>
        <v>JO60QR</v>
      </c>
      <c r="I72" s="17">
        <f t="shared" si="24"/>
        <v>13.333333333333334</v>
      </c>
      <c r="J72" s="17">
        <f t="shared" si="25"/>
        <v>50.708333333333336</v>
      </c>
      <c r="K72" s="18">
        <f t="shared" si="26"/>
        <v>0.06864365703375674</v>
      </c>
      <c r="L72" s="83">
        <f t="shared" si="27"/>
        <v>437.34933205917434</v>
      </c>
      <c r="M72" s="83">
        <f t="shared" si="28"/>
        <v>125.10905873353585</v>
      </c>
      <c r="N72" s="84">
        <f t="shared" si="29"/>
        <v>125.10905873353585</v>
      </c>
    </row>
    <row r="73" spans="1:14" ht="15.75">
      <c r="A73" s="24"/>
      <c r="B73" s="8" t="s">
        <v>685</v>
      </c>
      <c r="C73" s="8" t="s">
        <v>686</v>
      </c>
      <c r="D73" s="8">
        <v>392</v>
      </c>
      <c r="E73" s="17" t="str">
        <f t="shared" si="20"/>
        <v>JO43DC</v>
      </c>
      <c r="F73" s="17">
        <f t="shared" si="21"/>
        <v>8.25</v>
      </c>
      <c r="G73" s="17">
        <f t="shared" si="22"/>
        <v>53.083333333333336</v>
      </c>
      <c r="H73" s="17" t="str">
        <f t="shared" si="23"/>
        <v>JO70BX</v>
      </c>
      <c r="I73" s="17">
        <f t="shared" si="24"/>
        <v>14.083333333333334</v>
      </c>
      <c r="J73" s="17">
        <f t="shared" si="25"/>
        <v>50.958333333333336</v>
      </c>
      <c r="K73" s="18">
        <f t="shared" si="26"/>
        <v>0.07277377232301174</v>
      </c>
      <c r="L73" s="83">
        <f t="shared" si="27"/>
        <v>463.66353560160474</v>
      </c>
      <c r="M73" s="83">
        <f t="shared" si="28"/>
        <v>118.30110664368007</v>
      </c>
      <c r="N73" s="84">
        <f t="shared" si="29"/>
        <v>118.30110664368007</v>
      </c>
    </row>
    <row r="74" spans="1:14" ht="15.75">
      <c r="A74" s="24"/>
      <c r="B74" s="8" t="s">
        <v>687</v>
      </c>
      <c r="C74" s="8" t="s">
        <v>598</v>
      </c>
      <c r="D74" s="8">
        <v>807</v>
      </c>
      <c r="E74" s="17" t="str">
        <f t="shared" si="20"/>
        <v>JO43DC</v>
      </c>
      <c r="F74" s="17">
        <f t="shared" si="21"/>
        <v>8.25</v>
      </c>
      <c r="G74" s="17">
        <f t="shared" si="22"/>
        <v>53.083333333333336</v>
      </c>
      <c r="H74" s="17" t="str">
        <f t="shared" si="23"/>
        <v>JO60VS</v>
      </c>
      <c r="I74" s="17">
        <f t="shared" si="24"/>
        <v>13.75</v>
      </c>
      <c r="J74" s="17">
        <f t="shared" si="25"/>
        <v>50.75</v>
      </c>
      <c r="K74" s="18">
        <f t="shared" si="26"/>
        <v>0.0718309437734086</v>
      </c>
      <c r="L74" s="83">
        <f t="shared" si="27"/>
        <v>457.6564920635182</v>
      </c>
      <c r="M74" s="83">
        <f t="shared" si="28"/>
        <v>122.33231295252257</v>
      </c>
      <c r="N74" s="84">
        <f t="shared" si="29"/>
        <v>122.33231295252257</v>
      </c>
    </row>
    <row r="75" spans="1:14" ht="15.75">
      <c r="A75" s="24"/>
      <c r="B75" s="8" t="s">
        <v>688</v>
      </c>
      <c r="C75" s="8" t="s">
        <v>689</v>
      </c>
      <c r="D75" s="8">
        <v>808</v>
      </c>
      <c r="E75" s="17" t="str">
        <f t="shared" si="20"/>
        <v>JO43DC</v>
      </c>
      <c r="F75" s="17">
        <f t="shared" si="21"/>
        <v>8.25</v>
      </c>
      <c r="G75" s="17">
        <f t="shared" si="22"/>
        <v>53.083333333333336</v>
      </c>
      <c r="H75" s="17" t="str">
        <f t="shared" si="23"/>
        <v>JO60KM</v>
      </c>
      <c r="I75" s="17">
        <f t="shared" si="24"/>
        <v>12.833333333333334</v>
      </c>
      <c r="J75" s="17">
        <f t="shared" si="25"/>
        <v>50.5</v>
      </c>
      <c r="K75" s="18">
        <f t="shared" si="26"/>
        <v>0.06691612577385264</v>
      </c>
      <c r="L75" s="83">
        <f t="shared" si="27"/>
        <v>426.34271214294733</v>
      </c>
      <c r="M75" s="83">
        <f t="shared" si="28"/>
        <v>130.5225569040489</v>
      </c>
      <c r="N75" s="84">
        <f t="shared" si="29"/>
        <v>130.5225569040489</v>
      </c>
    </row>
    <row r="76" spans="1:14" ht="15.75">
      <c r="A76" s="24"/>
      <c r="B76" s="8" t="s">
        <v>690</v>
      </c>
      <c r="C76" s="8" t="s">
        <v>691</v>
      </c>
      <c r="D76" s="8">
        <v>511</v>
      </c>
      <c r="E76" s="17" t="str">
        <f t="shared" si="20"/>
        <v>JO43DC</v>
      </c>
      <c r="F76" s="17">
        <f t="shared" si="21"/>
        <v>8.25</v>
      </c>
      <c r="G76" s="17">
        <f t="shared" si="22"/>
        <v>53.083333333333336</v>
      </c>
      <c r="H76" s="17" t="str">
        <f t="shared" si="23"/>
        <v>JO60NT</v>
      </c>
      <c r="I76" s="17">
        <f t="shared" si="24"/>
        <v>13.083333333333334</v>
      </c>
      <c r="J76" s="17">
        <f t="shared" si="25"/>
        <v>50.791666666666664</v>
      </c>
      <c r="K76" s="18">
        <f t="shared" si="26"/>
        <v>0.06558584715959737</v>
      </c>
      <c r="L76" s="83">
        <f t="shared" si="27"/>
        <v>417.8671080079427</v>
      </c>
      <c r="M76" s="83">
        <f t="shared" si="28"/>
        <v>125.64042688936166</v>
      </c>
      <c r="N76" s="84">
        <f t="shared" si="29"/>
        <v>125.64042688936166</v>
      </c>
    </row>
    <row r="77" spans="1:14" ht="15.75">
      <c r="A77" s="24"/>
      <c r="B77" s="8" t="s">
        <v>692</v>
      </c>
      <c r="C77" s="8" t="s">
        <v>693</v>
      </c>
      <c r="D77" s="8">
        <v>217</v>
      </c>
      <c r="E77" s="17" t="str">
        <f t="shared" si="20"/>
        <v>JO43DC</v>
      </c>
      <c r="F77" s="17">
        <f t="shared" si="21"/>
        <v>8.25</v>
      </c>
      <c r="G77" s="17">
        <f t="shared" si="22"/>
        <v>53.083333333333336</v>
      </c>
      <c r="H77" s="17" t="str">
        <f t="shared" si="23"/>
        <v>JO61KK</v>
      </c>
      <c r="I77" s="17">
        <f t="shared" si="24"/>
        <v>12.833333333333334</v>
      </c>
      <c r="J77" s="17">
        <f t="shared" si="25"/>
        <v>51.416666666666664</v>
      </c>
      <c r="K77" s="18">
        <f t="shared" si="26"/>
        <v>0.05694544851670247</v>
      </c>
      <c r="L77" s="83">
        <f t="shared" si="27"/>
        <v>362.81653613446645</v>
      </c>
      <c r="M77" s="83">
        <f t="shared" si="28"/>
        <v>118.882024093342</v>
      </c>
      <c r="N77" s="84">
        <f t="shared" si="29"/>
        <v>118.882024093342</v>
      </c>
    </row>
    <row r="78" spans="1:14" ht="15.75">
      <c r="A78" s="24"/>
      <c r="B78" s="8" t="s">
        <v>694</v>
      </c>
      <c r="C78" s="8" t="s">
        <v>695</v>
      </c>
      <c r="D78" s="8">
        <v>486</v>
      </c>
      <c r="E78" s="17" t="str">
        <f t="shared" si="20"/>
        <v>JO43DC</v>
      </c>
      <c r="F78" s="17">
        <f t="shared" si="21"/>
        <v>8.25</v>
      </c>
      <c r="G78" s="17">
        <f t="shared" si="22"/>
        <v>53.083333333333336</v>
      </c>
      <c r="H78" s="17" t="str">
        <f t="shared" si="23"/>
        <v>JO70HX</v>
      </c>
      <c r="I78" s="17">
        <f t="shared" si="24"/>
        <v>14.583333333333334</v>
      </c>
      <c r="J78" s="17">
        <f t="shared" si="25"/>
        <v>50.958333333333336</v>
      </c>
      <c r="K78" s="18">
        <f t="shared" si="26"/>
        <v>0.07743684186628874</v>
      </c>
      <c r="L78" s="83">
        <f t="shared" si="27"/>
        <v>493.3733505826855</v>
      </c>
      <c r="M78" s="83">
        <f t="shared" si="28"/>
        <v>116.07755769165753</v>
      </c>
      <c r="N78" s="84">
        <f t="shared" si="29"/>
        <v>116.07755769165753</v>
      </c>
    </row>
    <row r="79" spans="1:14" ht="15.75">
      <c r="A79" s="24"/>
      <c r="B79" s="8" t="s">
        <v>696</v>
      </c>
      <c r="C79" s="8" t="s">
        <v>697</v>
      </c>
      <c r="D79" s="8">
        <v>328</v>
      </c>
      <c r="E79" s="17" t="str">
        <f t="shared" si="20"/>
        <v>JO43DC</v>
      </c>
      <c r="F79" s="17">
        <f t="shared" si="21"/>
        <v>8.25</v>
      </c>
      <c r="G79" s="17">
        <f t="shared" si="22"/>
        <v>53.083333333333336</v>
      </c>
      <c r="H79" s="17" t="str">
        <f t="shared" si="23"/>
        <v>JO61XA</v>
      </c>
      <c r="I79" s="17">
        <f t="shared" si="24"/>
        <v>13.916666666666666</v>
      </c>
      <c r="J79" s="17">
        <f t="shared" si="25"/>
        <v>51</v>
      </c>
      <c r="K79" s="18">
        <f t="shared" si="26"/>
        <v>0.07084165654743257</v>
      </c>
      <c r="L79" s="83">
        <f t="shared" si="27"/>
        <v>451.3534463606572</v>
      </c>
      <c r="M79" s="83">
        <f t="shared" si="28"/>
        <v>118.61037771712549</v>
      </c>
      <c r="N79" s="84">
        <f t="shared" si="29"/>
        <v>118.61037771712549</v>
      </c>
    </row>
    <row r="80" spans="1:14" ht="15.75">
      <c r="A80" s="24"/>
      <c r="B80" s="8" t="s">
        <v>698</v>
      </c>
      <c r="C80" s="8" t="s">
        <v>635</v>
      </c>
      <c r="D80" s="8">
        <v>410</v>
      </c>
      <c r="E80" s="17" t="str">
        <f t="shared" si="20"/>
        <v>JO43DC</v>
      </c>
      <c r="F80" s="17">
        <f t="shared" si="21"/>
        <v>8.25</v>
      </c>
      <c r="G80" s="17">
        <f t="shared" si="22"/>
        <v>53.083333333333336</v>
      </c>
      <c r="H80" s="17" t="str">
        <f t="shared" si="23"/>
        <v>JO70CV</v>
      </c>
      <c r="I80" s="17">
        <f t="shared" si="24"/>
        <v>14.166666666666666</v>
      </c>
      <c r="J80" s="17">
        <f t="shared" si="25"/>
        <v>50.875</v>
      </c>
      <c r="K80" s="18">
        <f t="shared" si="26"/>
        <v>0.07433760683104529</v>
      </c>
      <c r="L80" s="83">
        <f t="shared" si="27"/>
        <v>473.62719440263885</v>
      </c>
      <c r="M80" s="83">
        <f t="shared" si="28"/>
        <v>118.8582586098592</v>
      </c>
      <c r="N80" s="84">
        <f t="shared" si="29"/>
        <v>118.8582586098592</v>
      </c>
    </row>
    <row r="81" spans="1:14" ht="15.75">
      <c r="A81" s="24"/>
      <c r="B81" s="8" t="s">
        <v>699</v>
      </c>
      <c r="C81" s="8" t="s">
        <v>700</v>
      </c>
      <c r="D81" s="8">
        <v>789</v>
      </c>
      <c r="E81" s="17" t="str">
        <f t="shared" si="20"/>
        <v>JO43DC</v>
      </c>
      <c r="F81" s="17">
        <f t="shared" si="21"/>
        <v>8.25</v>
      </c>
      <c r="G81" s="17">
        <f t="shared" si="22"/>
        <v>53.083333333333336</v>
      </c>
      <c r="H81" s="17" t="str">
        <f t="shared" si="23"/>
        <v>JO60RP</v>
      </c>
      <c r="I81" s="17">
        <f t="shared" si="24"/>
        <v>13.416666666666666</v>
      </c>
      <c r="J81" s="17">
        <f t="shared" si="25"/>
        <v>50.625</v>
      </c>
      <c r="K81" s="18">
        <f t="shared" si="26"/>
        <v>0.07027888155161688</v>
      </c>
      <c r="L81" s="83">
        <f t="shared" si="27"/>
        <v>447.76783802981663</v>
      </c>
      <c r="M81" s="83">
        <f t="shared" si="28"/>
        <v>125.55463036353879</v>
      </c>
      <c r="N81" s="84">
        <f t="shared" si="29"/>
        <v>125.55463036353879</v>
      </c>
    </row>
    <row r="82" spans="1:14" ht="15.75">
      <c r="A82" s="24"/>
      <c r="B82" s="8" t="s">
        <v>701</v>
      </c>
      <c r="C82" s="8" t="s">
        <v>702</v>
      </c>
      <c r="D82" s="8">
        <v>419</v>
      </c>
      <c r="E82" s="17" t="str">
        <f t="shared" si="20"/>
        <v>JO43DC</v>
      </c>
      <c r="F82" s="17">
        <f t="shared" si="21"/>
        <v>8.25</v>
      </c>
      <c r="G82" s="17">
        <f t="shared" si="22"/>
        <v>53.083333333333336</v>
      </c>
      <c r="H82" s="17" t="str">
        <f t="shared" si="23"/>
        <v>JO71AE</v>
      </c>
      <c r="I82" s="17">
        <f t="shared" si="24"/>
        <v>14</v>
      </c>
      <c r="J82" s="17">
        <f t="shared" si="25"/>
        <v>51.166666666666664</v>
      </c>
      <c r="K82" s="18">
        <f t="shared" si="26"/>
        <v>0.07007925619289912</v>
      </c>
      <c r="L82" s="83">
        <f t="shared" si="27"/>
        <v>446.4959649818182</v>
      </c>
      <c r="M82" s="83">
        <f t="shared" si="28"/>
        <v>116.20761273241828</v>
      </c>
      <c r="N82" s="84">
        <f t="shared" si="29"/>
        <v>116.20761273241828</v>
      </c>
    </row>
    <row r="83" spans="1:14" ht="15.75">
      <c r="A83" s="24"/>
      <c r="B83" s="8" t="s">
        <v>703</v>
      </c>
      <c r="C83" s="8" t="s">
        <v>704</v>
      </c>
      <c r="D83" s="8">
        <v>192</v>
      </c>
      <c r="E83" s="17" t="str">
        <f t="shared" si="20"/>
        <v>JO43DC</v>
      </c>
      <c r="F83" s="17">
        <f t="shared" si="21"/>
        <v>8.25</v>
      </c>
      <c r="G83" s="17">
        <f t="shared" si="22"/>
        <v>53.083333333333336</v>
      </c>
      <c r="H83" s="17" t="str">
        <f t="shared" si="23"/>
        <v>JO61SD</v>
      </c>
      <c r="I83" s="17">
        <f t="shared" si="24"/>
        <v>13.5</v>
      </c>
      <c r="J83" s="17">
        <f t="shared" si="25"/>
        <v>51.125</v>
      </c>
      <c r="K83" s="18">
        <f t="shared" si="26"/>
        <v>0.06582269995319834</v>
      </c>
      <c r="L83" s="83">
        <f t="shared" si="27"/>
        <v>419.37616821181257</v>
      </c>
      <c r="M83" s="83">
        <f t="shared" si="28"/>
        <v>119.17865031562602</v>
      </c>
      <c r="N83" s="84">
        <f t="shared" si="29"/>
        <v>119.17865031562602</v>
      </c>
    </row>
    <row r="84" spans="1:14" ht="15.75">
      <c r="A84" s="24"/>
      <c r="B84" s="8" t="s">
        <v>705</v>
      </c>
      <c r="C84" s="8" t="s">
        <v>706</v>
      </c>
      <c r="D84" s="8">
        <v>510</v>
      </c>
      <c r="E84" s="17" t="str">
        <f t="shared" si="20"/>
        <v>JO43DC</v>
      </c>
      <c r="F84" s="17">
        <f t="shared" si="21"/>
        <v>8.25</v>
      </c>
      <c r="G84" s="17">
        <f t="shared" si="22"/>
        <v>53.083333333333336</v>
      </c>
      <c r="H84" s="17" t="str">
        <f t="shared" si="23"/>
        <v>JO70IX</v>
      </c>
      <c r="I84" s="17">
        <f t="shared" si="24"/>
        <v>14.666666666666666</v>
      </c>
      <c r="J84" s="17">
        <f t="shared" si="25"/>
        <v>50.958333333333336</v>
      </c>
      <c r="K84" s="18">
        <f t="shared" si="26"/>
        <v>0.07822268358922502</v>
      </c>
      <c r="L84" s="83">
        <f t="shared" si="27"/>
        <v>498.38018395202937</v>
      </c>
      <c r="M84" s="83">
        <f t="shared" si="28"/>
        <v>115.73053931788888</v>
      </c>
      <c r="N84" s="84">
        <f t="shared" si="29"/>
        <v>115.73053931788888</v>
      </c>
    </row>
    <row r="85" spans="1:14" ht="15.75">
      <c r="A85" s="24"/>
      <c r="B85" s="8" t="s">
        <v>707</v>
      </c>
      <c r="C85" s="8" t="s">
        <v>633</v>
      </c>
      <c r="D85" s="8">
        <v>804</v>
      </c>
      <c r="E85" s="17" t="str">
        <f t="shared" si="20"/>
        <v>JO43DC</v>
      </c>
      <c r="F85" s="17">
        <f t="shared" si="21"/>
        <v>8.25</v>
      </c>
      <c r="G85" s="17">
        <f t="shared" si="22"/>
        <v>53.083333333333336</v>
      </c>
      <c r="H85" s="17" t="str">
        <f t="shared" si="23"/>
        <v>JO60US</v>
      </c>
      <c r="I85" s="17">
        <f t="shared" si="24"/>
        <v>13.666666666666666</v>
      </c>
      <c r="J85" s="17">
        <f t="shared" si="25"/>
        <v>50.75</v>
      </c>
      <c r="K85" s="18">
        <f t="shared" si="26"/>
        <v>0.07109458184488959</v>
      </c>
      <c r="L85" s="83">
        <f t="shared" si="27"/>
        <v>452.96490930834506</v>
      </c>
      <c r="M85" s="83">
        <f t="shared" si="28"/>
        <v>122.77519048694921</v>
      </c>
      <c r="N85" s="84">
        <f t="shared" si="29"/>
        <v>122.77519048694921</v>
      </c>
    </row>
    <row r="86" spans="1:14" ht="15.75">
      <c r="A86" s="24"/>
      <c r="B86" s="8" t="s">
        <v>708</v>
      </c>
      <c r="C86" s="8" t="s">
        <v>709</v>
      </c>
      <c r="D86" s="8">
        <v>449</v>
      </c>
      <c r="E86" s="17" t="str">
        <f t="shared" si="20"/>
        <v>JO43DC</v>
      </c>
      <c r="F86" s="17">
        <f t="shared" si="21"/>
        <v>8.25</v>
      </c>
      <c r="G86" s="17">
        <f t="shared" si="22"/>
        <v>53.083333333333336</v>
      </c>
      <c r="H86" s="17" t="str">
        <f t="shared" si="23"/>
        <v>JO71BE</v>
      </c>
      <c r="I86" s="17">
        <f t="shared" si="24"/>
        <v>14.083333333333334</v>
      </c>
      <c r="J86" s="17">
        <f t="shared" si="25"/>
        <v>51.166666666666664</v>
      </c>
      <c r="K86" s="18">
        <f t="shared" si="26"/>
        <v>0.0708643327063947</v>
      </c>
      <c r="L86" s="83">
        <f t="shared" si="27"/>
        <v>451.4979229722525</v>
      </c>
      <c r="M86" s="83">
        <f t="shared" si="28"/>
        <v>115.8299289782206</v>
      </c>
      <c r="N86" s="84">
        <f t="shared" si="29"/>
        <v>115.8299289782206</v>
      </c>
    </row>
    <row r="87" spans="1:14" ht="15.75">
      <c r="A87" s="24"/>
      <c r="B87" s="8" t="s">
        <v>710</v>
      </c>
      <c r="C87" s="8" t="s">
        <v>711</v>
      </c>
      <c r="D87" s="8">
        <v>757</v>
      </c>
      <c r="E87" s="17" t="str">
        <f t="shared" si="20"/>
        <v>JO43DC</v>
      </c>
      <c r="F87" s="17">
        <f t="shared" si="21"/>
        <v>8.25</v>
      </c>
      <c r="G87" s="17">
        <f t="shared" si="22"/>
        <v>53.083333333333336</v>
      </c>
      <c r="H87" s="17" t="str">
        <f t="shared" si="23"/>
        <v>JO60UT</v>
      </c>
      <c r="I87" s="17">
        <f t="shared" si="24"/>
        <v>13.666666666666666</v>
      </c>
      <c r="J87" s="17">
        <f t="shared" si="25"/>
        <v>50.791666666666664</v>
      </c>
      <c r="K87" s="18">
        <f t="shared" si="26"/>
        <v>0.07065889630602529</v>
      </c>
      <c r="L87" s="83">
        <f t="shared" si="27"/>
        <v>450.18902603457894</v>
      </c>
      <c r="M87" s="83">
        <f t="shared" si="28"/>
        <v>122.30410090626847</v>
      </c>
      <c r="N87" s="84">
        <f t="shared" si="29"/>
        <v>122.30410090626847</v>
      </c>
    </row>
    <row r="88" spans="1:14" ht="15.75">
      <c r="A88" s="24"/>
      <c r="B88" s="8" t="s">
        <v>712</v>
      </c>
      <c r="C88" s="8" t="s">
        <v>713</v>
      </c>
      <c r="D88" s="8">
        <v>580</v>
      </c>
      <c r="E88" s="17" t="str">
        <f t="shared" si="20"/>
        <v>JO43DC</v>
      </c>
      <c r="F88" s="17">
        <f t="shared" si="21"/>
        <v>8.25</v>
      </c>
      <c r="G88" s="17">
        <f t="shared" si="22"/>
        <v>53.083333333333336</v>
      </c>
      <c r="H88" s="17" t="str">
        <f t="shared" si="23"/>
        <v>JO70JU</v>
      </c>
      <c r="I88" s="17">
        <f t="shared" si="24"/>
        <v>14.75</v>
      </c>
      <c r="J88" s="17">
        <f t="shared" si="25"/>
        <v>50.833333333333336</v>
      </c>
      <c r="K88" s="18">
        <f t="shared" si="26"/>
        <v>0.08014060803634737</v>
      </c>
      <c r="L88" s="83">
        <f t="shared" si="27"/>
        <v>510.59985598198</v>
      </c>
      <c r="M88" s="83">
        <f t="shared" si="28"/>
        <v>116.73504527046576</v>
      </c>
      <c r="N88" s="84">
        <f t="shared" si="29"/>
        <v>116.73504527046576</v>
      </c>
    </row>
    <row r="89" spans="1:14" ht="15.75">
      <c r="A89" s="24"/>
      <c r="B89" s="8" t="s">
        <v>714</v>
      </c>
      <c r="C89" s="8" t="s">
        <v>697</v>
      </c>
      <c r="D89" s="8">
        <v>383</v>
      </c>
      <c r="E89" s="17" t="str">
        <f t="shared" si="20"/>
        <v>JO43DC</v>
      </c>
      <c r="F89" s="17">
        <f t="shared" si="21"/>
        <v>8.25</v>
      </c>
      <c r="G89" s="17">
        <f t="shared" si="22"/>
        <v>53.083333333333336</v>
      </c>
      <c r="H89" s="17" t="str">
        <f t="shared" si="23"/>
        <v>JO61XA</v>
      </c>
      <c r="I89" s="17">
        <f t="shared" si="24"/>
        <v>13.916666666666666</v>
      </c>
      <c r="J89" s="17">
        <f t="shared" si="25"/>
        <v>51</v>
      </c>
      <c r="K89" s="18">
        <f t="shared" si="26"/>
        <v>0.07084165654743257</v>
      </c>
      <c r="L89" s="83">
        <f t="shared" si="27"/>
        <v>451.3534463606572</v>
      </c>
      <c r="M89" s="83">
        <f t="shared" si="28"/>
        <v>118.61037771712549</v>
      </c>
      <c r="N89" s="84">
        <f t="shared" si="29"/>
        <v>118.61037771712549</v>
      </c>
    </row>
    <row r="90" spans="1:14" ht="15.75">
      <c r="A90" s="24"/>
      <c r="B90" s="8" t="s">
        <v>715</v>
      </c>
      <c r="C90" s="8" t="s">
        <v>716</v>
      </c>
      <c r="D90" s="8">
        <v>538</v>
      </c>
      <c r="E90" s="17" t="str">
        <f t="shared" si="20"/>
        <v>JO43DC</v>
      </c>
      <c r="F90" s="17">
        <f t="shared" si="21"/>
        <v>8.25</v>
      </c>
      <c r="G90" s="17">
        <f t="shared" si="22"/>
        <v>53.083333333333336</v>
      </c>
      <c r="H90" s="17" t="str">
        <f t="shared" si="23"/>
        <v>JO70CX</v>
      </c>
      <c r="I90" s="17">
        <f t="shared" si="24"/>
        <v>14.166666666666666</v>
      </c>
      <c r="J90" s="17">
        <f t="shared" si="25"/>
        <v>50.958333333333336</v>
      </c>
      <c r="K90" s="18">
        <f t="shared" si="26"/>
        <v>0.07354436414078225</v>
      </c>
      <c r="L90" s="83">
        <f t="shared" si="27"/>
        <v>468.5732072501659</v>
      </c>
      <c r="M90" s="83">
        <f t="shared" si="28"/>
        <v>117.91272314050441</v>
      </c>
      <c r="N90" s="84">
        <f t="shared" si="29"/>
        <v>117.91272314050441</v>
      </c>
    </row>
    <row r="91" spans="1:14" ht="15.75">
      <c r="A91" s="24"/>
      <c r="B91" s="8" t="s">
        <v>717</v>
      </c>
      <c r="C91" s="8" t="s">
        <v>718</v>
      </c>
      <c r="D91" s="8">
        <v>589</v>
      </c>
      <c r="E91" s="17" t="str">
        <f t="shared" si="20"/>
        <v>JO43DC</v>
      </c>
      <c r="F91" s="17">
        <f t="shared" si="21"/>
        <v>8.25</v>
      </c>
      <c r="G91" s="17">
        <f t="shared" si="22"/>
        <v>53.083333333333336</v>
      </c>
      <c r="H91" s="17" t="str">
        <f t="shared" si="23"/>
        <v>JO71DB</v>
      </c>
      <c r="I91" s="17">
        <f t="shared" si="24"/>
        <v>14.25</v>
      </c>
      <c r="J91" s="17">
        <f t="shared" si="25"/>
        <v>51.041666666666664</v>
      </c>
      <c r="K91" s="18">
        <f t="shared" si="26"/>
        <v>0.07355156384517225</v>
      </c>
      <c r="L91" s="83">
        <f t="shared" si="27"/>
        <v>468.61907872674595</v>
      </c>
      <c r="M91" s="83">
        <f t="shared" si="28"/>
        <v>116.57275259722786</v>
      </c>
      <c r="N91" s="84">
        <f t="shared" si="29"/>
        <v>116.57275259722786</v>
      </c>
    </row>
    <row r="92" spans="1:14" ht="15.75">
      <c r="A92" s="24"/>
      <c r="B92" s="8" t="s">
        <v>719</v>
      </c>
      <c r="C92" s="8" t="s">
        <v>720</v>
      </c>
      <c r="D92" s="8">
        <v>496</v>
      </c>
      <c r="E92" s="17" t="str">
        <f t="shared" si="20"/>
        <v>JO43DC</v>
      </c>
      <c r="F92" s="17">
        <f t="shared" si="21"/>
        <v>8.25</v>
      </c>
      <c r="G92" s="17">
        <f t="shared" si="22"/>
        <v>53.083333333333336</v>
      </c>
      <c r="H92" s="17" t="str">
        <f t="shared" si="23"/>
        <v>JO70DW</v>
      </c>
      <c r="I92" s="17">
        <f t="shared" si="24"/>
        <v>14.25</v>
      </c>
      <c r="J92" s="17">
        <f t="shared" si="25"/>
        <v>50.916666666666664</v>
      </c>
      <c r="K92" s="18">
        <f t="shared" si="26"/>
        <v>0.07470842920561283</v>
      </c>
      <c r="L92" s="83">
        <f t="shared" si="27"/>
        <v>475.989814997721</v>
      </c>
      <c r="M92" s="83">
        <f t="shared" si="28"/>
        <v>118.0037772148811</v>
      </c>
      <c r="N92" s="84">
        <f t="shared" si="29"/>
        <v>118.0037772148811</v>
      </c>
    </row>
    <row r="93" spans="1:14" ht="15.75">
      <c r="A93" s="24"/>
      <c r="B93" s="8" t="s">
        <v>721</v>
      </c>
      <c r="C93" s="8" t="s">
        <v>722</v>
      </c>
      <c r="D93" s="8">
        <v>478</v>
      </c>
      <c r="E93" s="17" t="str">
        <f t="shared" si="20"/>
        <v>JO43DC</v>
      </c>
      <c r="F93" s="17">
        <f t="shared" si="21"/>
        <v>8.25</v>
      </c>
      <c r="G93" s="17">
        <f t="shared" si="22"/>
        <v>53.083333333333336</v>
      </c>
      <c r="H93" s="17" t="str">
        <f t="shared" si="23"/>
        <v>JO70EN</v>
      </c>
      <c r="I93" s="17">
        <f t="shared" si="24"/>
        <v>14.333333333333334</v>
      </c>
      <c r="J93" s="17">
        <f t="shared" si="25"/>
        <v>50.541666666666664</v>
      </c>
      <c r="K93" s="18">
        <f t="shared" si="26"/>
        <v>0.07918290399806804</v>
      </c>
      <c r="L93" s="83">
        <f t="shared" si="27"/>
        <v>504.4980362428909</v>
      </c>
      <c r="M93" s="83">
        <f t="shared" si="28"/>
        <v>121.6317305015651</v>
      </c>
      <c r="N93" s="84">
        <f t="shared" si="29"/>
        <v>121.6317305015651</v>
      </c>
    </row>
    <row r="94" spans="1:14" ht="15.75">
      <c r="A94" s="24"/>
      <c r="B94" s="8" t="s">
        <v>723</v>
      </c>
      <c r="C94" s="8" t="s">
        <v>596</v>
      </c>
      <c r="D94" s="8">
        <v>476</v>
      </c>
      <c r="E94" s="17" t="str">
        <f t="shared" si="20"/>
        <v>JO43DC</v>
      </c>
      <c r="F94" s="17">
        <f t="shared" si="21"/>
        <v>8.25</v>
      </c>
      <c r="G94" s="17">
        <f t="shared" si="22"/>
        <v>53.083333333333336</v>
      </c>
      <c r="H94" s="17" t="str">
        <f t="shared" si="23"/>
        <v>JO60VW</v>
      </c>
      <c r="I94" s="17">
        <f t="shared" si="24"/>
        <v>13.75</v>
      </c>
      <c r="J94" s="17">
        <f t="shared" si="25"/>
        <v>50.916666666666664</v>
      </c>
      <c r="K94" s="18">
        <f t="shared" si="26"/>
        <v>0.07013276512434619</v>
      </c>
      <c r="L94" s="83">
        <f t="shared" si="27"/>
        <v>446.83688643674685</v>
      </c>
      <c r="M94" s="83">
        <f t="shared" si="28"/>
        <v>120.42412172737303</v>
      </c>
      <c r="N94" s="84">
        <f t="shared" si="29"/>
        <v>120.42412172737303</v>
      </c>
    </row>
    <row r="95" spans="1:14" ht="15.75">
      <c r="A95" s="24"/>
      <c r="B95" s="8" t="s">
        <v>724</v>
      </c>
      <c r="C95" s="8" t="s">
        <v>725</v>
      </c>
      <c r="D95" s="8">
        <v>352</v>
      </c>
      <c r="E95" s="17" t="str">
        <f t="shared" si="20"/>
        <v>JO43DC</v>
      </c>
      <c r="F95" s="17">
        <f t="shared" si="21"/>
        <v>8.25</v>
      </c>
      <c r="G95" s="17">
        <f t="shared" si="22"/>
        <v>53.083333333333336</v>
      </c>
      <c r="H95" s="17" t="str">
        <f t="shared" si="23"/>
        <v>JO60TX</v>
      </c>
      <c r="I95" s="17">
        <f t="shared" si="24"/>
        <v>13.583333333333334</v>
      </c>
      <c r="J95" s="17">
        <f t="shared" si="25"/>
        <v>50.958333333333336</v>
      </c>
      <c r="K95" s="18">
        <f t="shared" si="26"/>
        <v>0.06821313276313945</v>
      </c>
      <c r="L95" s="83">
        <f t="shared" si="27"/>
        <v>434.60633277379037</v>
      </c>
      <c r="M95" s="83">
        <f t="shared" si="28"/>
        <v>120.79861902319175</v>
      </c>
      <c r="N95" s="84">
        <f t="shared" si="29"/>
        <v>120.79861902319175</v>
      </c>
    </row>
    <row r="96" spans="1:14" ht="15.75">
      <c r="A96" s="24"/>
      <c r="B96" s="8" t="s">
        <v>726</v>
      </c>
      <c r="C96" s="8" t="s">
        <v>727</v>
      </c>
      <c r="D96" s="8">
        <v>198</v>
      </c>
      <c r="E96" s="17" t="str">
        <f t="shared" si="20"/>
        <v>JO43DC</v>
      </c>
      <c r="F96" s="17">
        <f t="shared" si="21"/>
        <v>8.25</v>
      </c>
      <c r="G96" s="17">
        <f t="shared" si="22"/>
        <v>53.083333333333336</v>
      </c>
      <c r="H96" s="17" t="str">
        <f t="shared" si="23"/>
        <v>JO61NI</v>
      </c>
      <c r="I96" s="17">
        <f t="shared" si="24"/>
        <v>13.083333333333334</v>
      </c>
      <c r="J96" s="17">
        <f t="shared" si="25"/>
        <v>51.333333333333336</v>
      </c>
      <c r="K96" s="18">
        <f t="shared" si="26"/>
        <v>0.06002409233528683</v>
      </c>
      <c r="L96" s="83">
        <f t="shared" si="27"/>
        <v>382.431499495813</v>
      </c>
      <c r="M96" s="83">
        <f t="shared" si="28"/>
        <v>118.65050421118843</v>
      </c>
      <c r="N96" s="84">
        <f t="shared" si="29"/>
        <v>118.65050421118843</v>
      </c>
    </row>
    <row r="97" spans="1:14" ht="15.75">
      <c r="A97" s="24"/>
      <c r="B97" s="8" t="s">
        <v>728</v>
      </c>
      <c r="C97" s="8" t="s">
        <v>729</v>
      </c>
      <c r="D97" s="8">
        <v>551</v>
      </c>
      <c r="E97" s="17" t="str">
        <f t="shared" si="20"/>
        <v>JO43DC</v>
      </c>
      <c r="F97" s="17">
        <f t="shared" si="21"/>
        <v>8.25</v>
      </c>
      <c r="G97" s="17">
        <f t="shared" si="22"/>
        <v>53.083333333333336</v>
      </c>
      <c r="H97" s="17" t="str">
        <f t="shared" si="23"/>
        <v>JO70AT</v>
      </c>
      <c r="I97" s="17">
        <f t="shared" si="24"/>
        <v>14</v>
      </c>
      <c r="J97" s="17">
        <f t="shared" si="25"/>
        <v>50.791666666666664</v>
      </c>
      <c r="K97" s="18">
        <f t="shared" si="26"/>
        <v>0.07364029561457741</v>
      </c>
      <c r="L97" s="83">
        <f t="shared" si="27"/>
        <v>469.1844154491571</v>
      </c>
      <c r="M97" s="83">
        <f t="shared" si="28"/>
        <v>120.59226098979312</v>
      </c>
      <c r="N97" s="84">
        <f t="shared" si="29"/>
        <v>120.59226098979312</v>
      </c>
    </row>
    <row r="98" spans="1:14" ht="15.75">
      <c r="A98" s="24"/>
      <c r="B98" s="8" t="s">
        <v>730</v>
      </c>
      <c r="C98" s="8" t="s">
        <v>635</v>
      </c>
      <c r="D98" s="8">
        <v>385</v>
      </c>
      <c r="E98" s="17" t="str">
        <f t="shared" si="20"/>
        <v>JO43DC</v>
      </c>
      <c r="F98" s="17">
        <f t="shared" si="21"/>
        <v>8.25</v>
      </c>
      <c r="G98" s="17">
        <f t="shared" si="22"/>
        <v>53.083333333333336</v>
      </c>
      <c r="H98" s="17" t="str">
        <f t="shared" si="23"/>
        <v>JO70CV</v>
      </c>
      <c r="I98" s="17">
        <f t="shared" si="24"/>
        <v>14.166666666666666</v>
      </c>
      <c r="J98" s="17">
        <f t="shared" si="25"/>
        <v>50.875</v>
      </c>
      <c r="K98" s="18">
        <f t="shared" si="26"/>
        <v>0.07433760683104529</v>
      </c>
      <c r="L98" s="83">
        <f t="shared" si="27"/>
        <v>473.62719440263885</v>
      </c>
      <c r="M98" s="83">
        <f t="shared" si="28"/>
        <v>118.8582586098592</v>
      </c>
      <c r="N98" s="84">
        <f t="shared" si="29"/>
        <v>118.8582586098592</v>
      </c>
    </row>
    <row r="99" spans="1:14" ht="15.75">
      <c r="A99" s="24"/>
      <c r="B99" s="19"/>
      <c r="C99" s="19"/>
      <c r="D99" s="19"/>
      <c r="E99" s="17" t="str">
        <f t="shared" si="20"/>
        <v>JO43DC</v>
      </c>
      <c r="F99" s="17">
        <f t="shared" si="21"/>
        <v>8.25</v>
      </c>
      <c r="G99" s="17">
        <f t="shared" si="22"/>
        <v>53.083333333333336</v>
      </c>
      <c r="H99" s="17">
        <f t="shared" si="23"/>
      </c>
      <c r="I99" s="17" t="e">
        <f t="shared" si="24"/>
        <v>#VALUE!</v>
      </c>
      <c r="J99" s="17" t="e">
        <f t="shared" si="25"/>
        <v>#VALUE!</v>
      </c>
      <c r="K99" s="18" t="e">
        <f t="shared" si="26"/>
        <v>#VALUE!</v>
      </c>
      <c r="L99" s="83">
        <f t="shared" si="27"/>
      </c>
      <c r="M99" s="83" t="e">
        <f t="shared" si="28"/>
        <v>#VALUE!</v>
      </c>
      <c r="N99" s="84">
        <f t="shared" si="29"/>
      </c>
    </row>
    <row r="100" spans="1:14" ht="15.75">
      <c r="A100" s="24"/>
      <c r="B100" s="19"/>
      <c r="C100" s="19"/>
      <c r="D100" s="19"/>
      <c r="E100" s="17" t="str">
        <f aca="true" t="shared" si="30" ref="E100:E113">UPPER($C$2)</f>
        <v>JO43DC</v>
      </c>
      <c r="F100" s="17">
        <f aca="true" t="shared" si="31" ref="F100:F113">(CODE(MID(E100,1,1))-74)*20+MID(E100,3,1)*2+(CODE(MID(E100,5,1))-65)/12</f>
        <v>8.25</v>
      </c>
      <c r="G100" s="17">
        <f aca="true" t="shared" si="32" ref="G100:G113">(CODE(MID(E100,2,1))-74)*10+MID(E100,4,1)*1+(CODE(MID(E100,6,1))-65)/24</f>
        <v>53.083333333333336</v>
      </c>
      <c r="H100" s="17">
        <f aca="true" t="shared" si="33" ref="H100:H113">UPPER(C100)</f>
      </c>
      <c r="I100" s="17" t="e">
        <f aca="true" t="shared" si="34" ref="I100:I113">(CODE(MID(H100,1,1))-74)*20+MID(H100,3,1)*2+(CODE(MID(H100,5,1))-65)/12</f>
        <v>#VALUE!</v>
      </c>
      <c r="J100" s="17" t="e">
        <f aca="true" t="shared" si="35" ref="J100:J113">(CODE(MID(H100,2,1))-74)*10+MID(H100,4,1)*1+(CODE(MID(H100,6,1))-65)/24</f>
        <v>#VALUE!</v>
      </c>
      <c r="K100" s="18" t="e">
        <f aca="true" t="shared" si="36" ref="K100:K113">ACOS(SIN(J100*PI()/180)*SIN(G100*PI()/180)+COS(J100*PI()/180)*COS(G100*PI()/180)*COS((F100-I100)*PI()/180))</f>
        <v>#VALUE!</v>
      </c>
      <c r="L100" s="83">
        <f aca="true" t="shared" si="37" ref="L100:L113">IF(C100="","",6371.3*K100)</f>
      </c>
      <c r="M100" s="83" t="e">
        <f aca="true" t="shared" si="38" ref="M100:M113">ACOS((SIN(J100*PI()/180)-SIN(G100*PI()/180)*COS(K100))/(COS(G100*PI()/180)*SIN(K100)))*180/PI()</f>
        <v>#VALUE!</v>
      </c>
      <c r="N100" s="84">
        <f aca="true" t="shared" si="39" ref="N100:N113">IF(C100="","",IF((SIN((I100-F100)*PI()/180))&lt;0,360-M100,M100))</f>
      </c>
    </row>
    <row r="101" spans="1:14" ht="15.75">
      <c r="A101" s="24"/>
      <c r="B101" s="19"/>
      <c r="C101" s="19"/>
      <c r="D101" s="19"/>
      <c r="E101" s="17" t="str">
        <f t="shared" si="30"/>
        <v>JO43DC</v>
      </c>
      <c r="F101" s="17">
        <f t="shared" si="31"/>
        <v>8.25</v>
      </c>
      <c r="G101" s="17">
        <f t="shared" si="32"/>
        <v>53.083333333333336</v>
      </c>
      <c r="H101" s="17">
        <f t="shared" si="33"/>
      </c>
      <c r="I101" s="17" t="e">
        <f t="shared" si="34"/>
        <v>#VALUE!</v>
      </c>
      <c r="J101" s="17" t="e">
        <f t="shared" si="35"/>
        <v>#VALUE!</v>
      </c>
      <c r="K101" s="18" t="e">
        <f t="shared" si="36"/>
        <v>#VALUE!</v>
      </c>
      <c r="L101" s="83">
        <f t="shared" si="37"/>
      </c>
      <c r="M101" s="83" t="e">
        <f t="shared" si="38"/>
        <v>#VALUE!</v>
      </c>
      <c r="N101" s="84">
        <f t="shared" si="39"/>
      </c>
    </row>
    <row r="102" spans="1:14" ht="15.75">
      <c r="A102" s="24"/>
      <c r="B102" s="19"/>
      <c r="C102" s="19"/>
      <c r="D102" s="19"/>
      <c r="E102" s="17" t="str">
        <f t="shared" si="30"/>
        <v>JO43DC</v>
      </c>
      <c r="F102" s="17">
        <f t="shared" si="31"/>
        <v>8.25</v>
      </c>
      <c r="G102" s="17">
        <f t="shared" si="32"/>
        <v>53.083333333333336</v>
      </c>
      <c r="H102" s="17">
        <f t="shared" si="33"/>
      </c>
      <c r="I102" s="17" t="e">
        <f t="shared" si="34"/>
        <v>#VALUE!</v>
      </c>
      <c r="J102" s="17" t="e">
        <f t="shared" si="35"/>
        <v>#VALUE!</v>
      </c>
      <c r="K102" s="18" t="e">
        <f t="shared" si="36"/>
        <v>#VALUE!</v>
      </c>
      <c r="L102" s="83">
        <f t="shared" si="37"/>
      </c>
      <c r="M102" s="83" t="e">
        <f t="shared" si="38"/>
        <v>#VALUE!</v>
      </c>
      <c r="N102" s="84">
        <f t="shared" si="39"/>
      </c>
    </row>
    <row r="103" spans="1:14" ht="15.75">
      <c r="A103" s="24"/>
      <c r="B103" s="19"/>
      <c r="C103" s="19"/>
      <c r="D103" s="19"/>
      <c r="E103" s="17" t="str">
        <f t="shared" si="30"/>
        <v>JO43DC</v>
      </c>
      <c r="F103" s="17">
        <f t="shared" si="31"/>
        <v>8.25</v>
      </c>
      <c r="G103" s="17">
        <f t="shared" si="32"/>
        <v>53.083333333333336</v>
      </c>
      <c r="H103" s="17">
        <f t="shared" si="33"/>
      </c>
      <c r="I103" s="17" t="e">
        <f t="shared" si="34"/>
        <v>#VALUE!</v>
      </c>
      <c r="J103" s="17" t="e">
        <f t="shared" si="35"/>
        <v>#VALUE!</v>
      </c>
      <c r="K103" s="18" t="e">
        <f t="shared" si="36"/>
        <v>#VALUE!</v>
      </c>
      <c r="L103" s="83">
        <f t="shared" si="37"/>
      </c>
      <c r="M103" s="83" t="e">
        <f t="shared" si="38"/>
        <v>#VALUE!</v>
      </c>
      <c r="N103" s="84">
        <f t="shared" si="39"/>
      </c>
    </row>
    <row r="104" spans="1:14" ht="15.75">
      <c r="A104" s="24"/>
      <c r="B104" s="19"/>
      <c r="C104" s="19"/>
      <c r="D104" s="19"/>
      <c r="E104" s="17" t="str">
        <f t="shared" si="30"/>
        <v>JO43DC</v>
      </c>
      <c r="F104" s="17">
        <f t="shared" si="31"/>
        <v>8.25</v>
      </c>
      <c r="G104" s="17">
        <f t="shared" si="32"/>
        <v>53.083333333333336</v>
      </c>
      <c r="H104" s="17">
        <f t="shared" si="33"/>
      </c>
      <c r="I104" s="17" t="e">
        <f t="shared" si="34"/>
        <v>#VALUE!</v>
      </c>
      <c r="J104" s="17" t="e">
        <f t="shared" si="35"/>
        <v>#VALUE!</v>
      </c>
      <c r="K104" s="18" t="e">
        <f t="shared" si="36"/>
        <v>#VALUE!</v>
      </c>
      <c r="L104" s="83">
        <f t="shared" si="37"/>
      </c>
      <c r="M104" s="83" t="e">
        <f t="shared" si="38"/>
        <v>#VALUE!</v>
      </c>
      <c r="N104" s="84">
        <f t="shared" si="39"/>
      </c>
    </row>
    <row r="105" spans="1:14" ht="15.75">
      <c r="A105" s="13"/>
      <c r="B105" s="19"/>
      <c r="C105" s="19"/>
      <c r="D105" s="19"/>
      <c r="E105" s="8" t="str">
        <f t="shared" si="30"/>
        <v>JO43DC</v>
      </c>
      <c r="F105" s="8">
        <f t="shared" si="31"/>
        <v>8.25</v>
      </c>
      <c r="G105" s="8">
        <f t="shared" si="32"/>
        <v>53.083333333333336</v>
      </c>
      <c r="H105" s="8">
        <f t="shared" si="33"/>
      </c>
      <c r="I105" s="8" t="e">
        <f t="shared" si="34"/>
        <v>#VALUE!</v>
      </c>
      <c r="J105" s="8" t="e">
        <f t="shared" si="35"/>
        <v>#VALUE!</v>
      </c>
      <c r="K105" s="9" t="e">
        <f t="shared" si="36"/>
        <v>#VALUE!</v>
      </c>
      <c r="L105" s="85">
        <f t="shared" si="37"/>
      </c>
      <c r="M105" s="85" t="e">
        <f t="shared" si="38"/>
        <v>#VALUE!</v>
      </c>
      <c r="N105" s="86">
        <f t="shared" si="39"/>
      </c>
    </row>
    <row r="106" spans="1:14" ht="15.75">
      <c r="A106" s="13"/>
      <c r="B106" s="19"/>
      <c r="C106" s="19"/>
      <c r="D106" s="19"/>
      <c r="E106" s="8" t="str">
        <f t="shared" si="30"/>
        <v>JO43DC</v>
      </c>
      <c r="F106" s="8">
        <f t="shared" si="31"/>
        <v>8.25</v>
      </c>
      <c r="G106" s="8">
        <f t="shared" si="32"/>
        <v>53.083333333333336</v>
      </c>
      <c r="H106" s="8">
        <f t="shared" si="33"/>
      </c>
      <c r="I106" s="8" t="e">
        <f t="shared" si="34"/>
        <v>#VALUE!</v>
      </c>
      <c r="J106" s="8" t="e">
        <f t="shared" si="35"/>
        <v>#VALUE!</v>
      </c>
      <c r="K106" s="9" t="e">
        <f t="shared" si="36"/>
        <v>#VALUE!</v>
      </c>
      <c r="L106" s="85">
        <f t="shared" si="37"/>
      </c>
      <c r="M106" s="85" t="e">
        <f t="shared" si="38"/>
        <v>#VALUE!</v>
      </c>
      <c r="N106" s="86">
        <f t="shared" si="39"/>
      </c>
    </row>
    <row r="107" spans="1:14" ht="15.75">
      <c r="A107" s="13"/>
      <c r="B107" s="19"/>
      <c r="C107" s="19"/>
      <c r="D107" s="19"/>
      <c r="E107" s="8" t="str">
        <f t="shared" si="30"/>
        <v>JO43DC</v>
      </c>
      <c r="F107" s="8">
        <f t="shared" si="31"/>
        <v>8.25</v>
      </c>
      <c r="G107" s="8">
        <f t="shared" si="32"/>
        <v>53.083333333333336</v>
      </c>
      <c r="H107" s="8">
        <f t="shared" si="33"/>
      </c>
      <c r="I107" s="8" t="e">
        <f t="shared" si="34"/>
        <v>#VALUE!</v>
      </c>
      <c r="J107" s="8" t="e">
        <f t="shared" si="35"/>
        <v>#VALUE!</v>
      </c>
      <c r="K107" s="9" t="e">
        <f t="shared" si="36"/>
        <v>#VALUE!</v>
      </c>
      <c r="L107" s="85">
        <f t="shared" si="37"/>
      </c>
      <c r="M107" s="85" t="e">
        <f t="shared" si="38"/>
        <v>#VALUE!</v>
      </c>
      <c r="N107" s="86">
        <f t="shared" si="39"/>
      </c>
    </row>
    <row r="108" spans="1:14" ht="15.75">
      <c r="A108" s="13"/>
      <c r="B108" s="19"/>
      <c r="C108" s="19"/>
      <c r="D108" s="19"/>
      <c r="E108" s="8" t="str">
        <f t="shared" si="30"/>
        <v>JO43DC</v>
      </c>
      <c r="F108" s="8">
        <f t="shared" si="31"/>
        <v>8.25</v>
      </c>
      <c r="G108" s="8">
        <f t="shared" si="32"/>
        <v>53.083333333333336</v>
      </c>
      <c r="H108" s="8">
        <f t="shared" si="33"/>
      </c>
      <c r="I108" s="8" t="e">
        <f t="shared" si="34"/>
        <v>#VALUE!</v>
      </c>
      <c r="J108" s="8" t="e">
        <f t="shared" si="35"/>
        <v>#VALUE!</v>
      </c>
      <c r="K108" s="9" t="e">
        <f t="shared" si="36"/>
        <v>#VALUE!</v>
      </c>
      <c r="L108" s="85">
        <f t="shared" si="37"/>
      </c>
      <c r="M108" s="85" t="e">
        <f t="shared" si="38"/>
        <v>#VALUE!</v>
      </c>
      <c r="N108" s="86">
        <f t="shared" si="39"/>
      </c>
    </row>
    <row r="109" spans="1:14" ht="15.75">
      <c r="A109" s="13"/>
      <c r="B109" s="19"/>
      <c r="C109" s="19"/>
      <c r="D109" s="19"/>
      <c r="E109" s="8" t="str">
        <f t="shared" si="30"/>
        <v>JO43DC</v>
      </c>
      <c r="F109" s="8">
        <f t="shared" si="31"/>
        <v>8.25</v>
      </c>
      <c r="G109" s="8">
        <f t="shared" si="32"/>
        <v>53.083333333333336</v>
      </c>
      <c r="H109" s="8">
        <f t="shared" si="33"/>
      </c>
      <c r="I109" s="8" t="e">
        <f t="shared" si="34"/>
        <v>#VALUE!</v>
      </c>
      <c r="J109" s="8" t="e">
        <f t="shared" si="35"/>
        <v>#VALUE!</v>
      </c>
      <c r="K109" s="9" t="e">
        <f t="shared" si="36"/>
        <v>#VALUE!</v>
      </c>
      <c r="L109" s="85">
        <f t="shared" si="37"/>
      </c>
      <c r="M109" s="85" t="e">
        <f t="shared" si="38"/>
        <v>#VALUE!</v>
      </c>
      <c r="N109" s="86">
        <f t="shared" si="39"/>
      </c>
    </row>
    <row r="110" spans="1:14" ht="15.75">
      <c r="A110" s="13"/>
      <c r="B110" s="19"/>
      <c r="C110" s="19"/>
      <c r="D110" s="19"/>
      <c r="E110" s="8" t="str">
        <f t="shared" si="30"/>
        <v>JO43DC</v>
      </c>
      <c r="F110" s="8">
        <f t="shared" si="31"/>
        <v>8.25</v>
      </c>
      <c r="G110" s="8">
        <f t="shared" si="32"/>
        <v>53.083333333333336</v>
      </c>
      <c r="H110" s="8">
        <f t="shared" si="33"/>
      </c>
      <c r="I110" s="8" t="e">
        <f t="shared" si="34"/>
        <v>#VALUE!</v>
      </c>
      <c r="J110" s="8" t="e">
        <f t="shared" si="35"/>
        <v>#VALUE!</v>
      </c>
      <c r="K110" s="9" t="e">
        <f t="shared" si="36"/>
        <v>#VALUE!</v>
      </c>
      <c r="L110" s="85">
        <f t="shared" si="37"/>
      </c>
      <c r="M110" s="85" t="e">
        <f t="shared" si="38"/>
        <v>#VALUE!</v>
      </c>
      <c r="N110" s="86">
        <f t="shared" si="39"/>
      </c>
    </row>
    <row r="111" spans="1:14" ht="15.75">
      <c r="A111" s="13"/>
      <c r="B111" s="19"/>
      <c r="C111" s="19"/>
      <c r="D111" s="19"/>
      <c r="E111" s="8" t="str">
        <f t="shared" si="30"/>
        <v>JO43DC</v>
      </c>
      <c r="F111" s="8">
        <f t="shared" si="31"/>
        <v>8.25</v>
      </c>
      <c r="G111" s="8">
        <f t="shared" si="32"/>
        <v>53.083333333333336</v>
      </c>
      <c r="H111" s="8">
        <f t="shared" si="33"/>
      </c>
      <c r="I111" s="8" t="e">
        <f t="shared" si="34"/>
        <v>#VALUE!</v>
      </c>
      <c r="J111" s="8" t="e">
        <f t="shared" si="35"/>
        <v>#VALUE!</v>
      </c>
      <c r="K111" s="9" t="e">
        <f t="shared" si="36"/>
        <v>#VALUE!</v>
      </c>
      <c r="L111" s="85">
        <f t="shared" si="37"/>
      </c>
      <c r="M111" s="85" t="e">
        <f t="shared" si="38"/>
        <v>#VALUE!</v>
      </c>
      <c r="N111" s="86">
        <f t="shared" si="39"/>
      </c>
    </row>
    <row r="112" spans="1:14" ht="15.75">
      <c r="A112" s="13"/>
      <c r="B112" s="19"/>
      <c r="C112" s="19"/>
      <c r="D112" s="19"/>
      <c r="E112" s="8" t="str">
        <f t="shared" si="30"/>
        <v>JO43DC</v>
      </c>
      <c r="F112" s="8">
        <f t="shared" si="31"/>
        <v>8.25</v>
      </c>
      <c r="G112" s="8">
        <f t="shared" si="32"/>
        <v>53.083333333333336</v>
      </c>
      <c r="H112" s="8">
        <f t="shared" si="33"/>
      </c>
      <c r="I112" s="8" t="e">
        <f t="shared" si="34"/>
        <v>#VALUE!</v>
      </c>
      <c r="J112" s="8" t="e">
        <f t="shared" si="35"/>
        <v>#VALUE!</v>
      </c>
      <c r="K112" s="9" t="e">
        <f t="shared" si="36"/>
        <v>#VALUE!</v>
      </c>
      <c r="L112" s="85">
        <f t="shared" si="37"/>
      </c>
      <c r="M112" s="85" t="e">
        <f t="shared" si="38"/>
        <v>#VALUE!</v>
      </c>
      <c r="N112" s="86">
        <f t="shared" si="39"/>
      </c>
    </row>
    <row r="113" spans="1:14" ht="16.5" thickBot="1">
      <c r="A113" s="14"/>
      <c r="B113" s="20"/>
      <c r="C113" s="20"/>
      <c r="D113" s="20"/>
      <c r="E113" s="10" t="str">
        <f t="shared" si="30"/>
        <v>JO43DC</v>
      </c>
      <c r="F113" s="10">
        <f t="shared" si="31"/>
        <v>8.25</v>
      </c>
      <c r="G113" s="10">
        <f t="shared" si="32"/>
        <v>53.083333333333336</v>
      </c>
      <c r="H113" s="10">
        <f t="shared" si="33"/>
      </c>
      <c r="I113" s="10" t="e">
        <f t="shared" si="34"/>
        <v>#VALUE!</v>
      </c>
      <c r="J113" s="10" t="e">
        <f t="shared" si="35"/>
        <v>#VALUE!</v>
      </c>
      <c r="K113" s="11" t="e">
        <f t="shared" si="36"/>
        <v>#VALUE!</v>
      </c>
      <c r="L113" s="87">
        <f t="shared" si="37"/>
      </c>
      <c r="M113" s="87" t="e">
        <f t="shared" si="38"/>
        <v>#VALUE!</v>
      </c>
      <c r="N113" s="88">
        <f t="shared" si="39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147"/>
  <sheetViews>
    <sheetView workbookViewId="0" topLeftCell="A1">
      <selection activeCell="H17" sqref="H17"/>
    </sheetView>
  </sheetViews>
  <sheetFormatPr defaultColWidth="11.421875" defaultRowHeight="12.75"/>
  <cols>
    <col min="1" max="1" width="12.00390625" style="39" customWidth="1"/>
    <col min="2" max="2" width="10.28125" style="26" customWidth="1"/>
    <col min="3" max="3" width="8.8515625" style="26" customWidth="1"/>
    <col min="4" max="4" width="7.28125" style="26" customWidth="1"/>
    <col min="5" max="5" width="8.8515625" style="51" customWidth="1"/>
    <col min="6" max="6" width="6.140625" style="51" customWidth="1"/>
    <col min="7" max="7" width="4.8515625" style="26" customWidth="1"/>
    <col min="8" max="8" width="20.28125" style="26" customWidth="1"/>
    <col min="9" max="15" width="16.28125" style="26" hidden="1" customWidth="1"/>
    <col min="16" max="16" width="5.28125" style="47" customWidth="1"/>
    <col min="17" max="17" width="0.42578125" style="47" hidden="1" customWidth="1"/>
    <col min="18" max="18" width="7.00390625" style="47" customWidth="1"/>
    <col min="19" max="16384" width="16.28125" style="26" customWidth="1"/>
  </cols>
  <sheetData>
    <row r="1" spans="1:18" ht="18.75">
      <c r="A1" s="15" t="s">
        <v>310</v>
      </c>
      <c r="B1" s="16"/>
      <c r="C1" s="54" t="str">
        <f>Grunddaten!$C$7</f>
        <v>Wüsting</v>
      </c>
      <c r="D1" s="25"/>
      <c r="E1" s="48"/>
      <c r="F1" s="48"/>
      <c r="G1" s="25"/>
      <c r="H1" s="129">
        <v>38764</v>
      </c>
      <c r="I1" s="25"/>
      <c r="J1" s="25"/>
      <c r="K1" s="25"/>
      <c r="L1" s="25"/>
      <c r="M1" s="25"/>
      <c r="N1" s="25"/>
      <c r="O1" s="25"/>
      <c r="P1" s="40"/>
      <c r="Q1" s="40"/>
      <c r="R1" s="40"/>
    </row>
    <row r="2" spans="1:18" ht="19.5" thickBot="1">
      <c r="A2" s="15" t="s">
        <v>311</v>
      </c>
      <c r="B2" s="16"/>
      <c r="C2" s="54" t="str">
        <f>UPPER(Grunddaten!$C$11)</f>
        <v>JO43DC</v>
      </c>
      <c r="D2" s="25"/>
      <c r="E2" s="48"/>
      <c r="F2" s="48"/>
      <c r="G2" s="25"/>
      <c r="H2" s="25"/>
      <c r="I2" s="25"/>
      <c r="J2" s="25"/>
      <c r="K2" s="25"/>
      <c r="L2" s="25"/>
      <c r="M2" s="25"/>
      <c r="N2" s="25"/>
      <c r="O2" s="25"/>
      <c r="P2" s="40"/>
      <c r="Q2" s="40"/>
      <c r="R2" s="40"/>
    </row>
    <row r="3" spans="1:18" s="79" customFormat="1" ht="50.25" customHeight="1" thickBot="1">
      <c r="A3" s="115" t="s">
        <v>318</v>
      </c>
      <c r="B3" s="116" t="s">
        <v>307</v>
      </c>
      <c r="C3" s="116" t="s">
        <v>308</v>
      </c>
      <c r="D3" s="116" t="s">
        <v>736</v>
      </c>
      <c r="E3" s="116" t="s">
        <v>732</v>
      </c>
      <c r="F3" s="116" t="s">
        <v>733</v>
      </c>
      <c r="G3" s="116" t="s">
        <v>734</v>
      </c>
      <c r="H3" s="116" t="s">
        <v>1101</v>
      </c>
      <c r="I3" s="117" t="s">
        <v>5</v>
      </c>
      <c r="J3" s="117" t="s">
        <v>4</v>
      </c>
      <c r="K3" s="117" t="s">
        <v>3</v>
      </c>
      <c r="L3" s="117" t="s">
        <v>5</v>
      </c>
      <c r="M3" s="117" t="s">
        <v>4</v>
      </c>
      <c r="N3" s="117" t="s">
        <v>3</v>
      </c>
      <c r="O3" s="117" t="s">
        <v>2</v>
      </c>
      <c r="P3" s="118" t="s">
        <v>317</v>
      </c>
      <c r="Q3" s="119" t="s">
        <v>1</v>
      </c>
      <c r="R3" s="120" t="s">
        <v>0</v>
      </c>
    </row>
    <row r="4" spans="1:18" ht="12.75">
      <c r="A4" s="125">
        <v>144124</v>
      </c>
      <c r="B4" s="126" t="s">
        <v>6</v>
      </c>
      <c r="C4" s="126" t="s">
        <v>7</v>
      </c>
      <c r="D4" s="126"/>
      <c r="E4" s="127"/>
      <c r="F4" s="127"/>
      <c r="G4" s="126"/>
      <c r="H4" s="128" t="s">
        <v>8</v>
      </c>
      <c r="I4" s="121" t="str">
        <f aca="true" t="shared" si="0" ref="I4:I134">UPPER($C$2)</f>
        <v>JO43DC</v>
      </c>
      <c r="J4" s="121">
        <f aca="true" t="shared" si="1" ref="J4:J134">(CODE(MID(I4,1,1))-74)*20+MID(I4,3,1)*2+(CODE(MID(I4,5,1))-65)/12</f>
        <v>8.25</v>
      </c>
      <c r="K4" s="121">
        <f aca="true" t="shared" si="2" ref="K4:K9">(CODE(MID(I4,2,1))-74)*10+MID(I4,4,1)*1+(CODE(MID(I4,6,1))-65)/24</f>
        <v>53.083333333333336</v>
      </c>
      <c r="L4" s="121" t="str">
        <f aca="true" t="shared" si="3" ref="L4:L9">UPPER(C4)</f>
        <v>JN88BA</v>
      </c>
      <c r="M4" s="121">
        <f aca="true" t="shared" si="4" ref="M4:M134">(CODE(MID(L4,1,1))-74)*20+MID(L4,3,1)*2+(CODE(MID(L4,5,1))-65)/12</f>
        <v>16.083333333333332</v>
      </c>
      <c r="N4" s="121">
        <f aca="true" t="shared" si="5" ref="N4:N9">(CODE(MID(L4,2,1))-74)*10+MID(L4,4,1)*1+(CODE(MID(L4,6,1))-65)/24</f>
        <v>48</v>
      </c>
      <c r="O4" s="122">
        <f aca="true" t="shared" si="6" ref="O4:O9">ACOS(SIN(N4*PI()/180)*SIN(K4*PI()/180)+COS(N4*PI()/180)*COS(K4*PI()/180)*COS((J4-M4)*PI()/180))</f>
        <v>0.12404323813071416</v>
      </c>
      <c r="P4" s="123">
        <f aca="true" t="shared" si="7" ref="P4:P9">IF(C4="","",6371.3*O4)</f>
        <v>790.3166831022191</v>
      </c>
      <c r="Q4" s="123">
        <f aca="true" t="shared" si="8" ref="Q4:Q9">ACOS((SIN(N4*PI()/180)-SIN(K4*PI()/180)*COS(O4))/(COS(K4*PI()/180)*SIN(O4)))*180/PI()</f>
        <v>132.51563143277622</v>
      </c>
      <c r="R4" s="124">
        <f aca="true" t="shared" si="9" ref="R4:R9">IF(C4="","",IF((SIN((M4-J4)*PI()/180))&lt;0,360-Q4,Q4))</f>
        <v>132.51563143277622</v>
      </c>
    </row>
    <row r="5" spans="1:18" ht="12.75">
      <c r="A5" s="109">
        <v>144150</v>
      </c>
      <c r="B5" s="110" t="s">
        <v>515</v>
      </c>
      <c r="C5" s="110" t="s">
        <v>516</v>
      </c>
      <c r="D5" s="110"/>
      <c r="E5" s="111"/>
      <c r="F5" s="111"/>
      <c r="G5" s="110"/>
      <c r="H5" s="28" t="s">
        <v>520</v>
      </c>
      <c r="I5" s="29" t="str">
        <f t="shared" si="0"/>
        <v>JO43DC</v>
      </c>
      <c r="J5" s="29">
        <f t="shared" si="1"/>
        <v>8.25</v>
      </c>
      <c r="K5" s="29">
        <f t="shared" si="2"/>
        <v>53.083333333333336</v>
      </c>
      <c r="L5" s="29" t="str">
        <f t="shared" si="3"/>
        <v>KO87AA</v>
      </c>
      <c r="M5" s="29">
        <f t="shared" si="4"/>
        <v>36</v>
      </c>
      <c r="N5" s="29">
        <f t="shared" si="5"/>
        <v>57</v>
      </c>
      <c r="O5" s="30">
        <f t="shared" si="6"/>
        <v>0.28365326884738473</v>
      </c>
      <c r="P5" s="41">
        <f t="shared" si="7"/>
        <v>1807.2400718073425</v>
      </c>
      <c r="Q5" s="41">
        <f t="shared" si="8"/>
        <v>64.97492057253314</v>
      </c>
      <c r="R5" s="42">
        <f t="shared" si="9"/>
        <v>64.97492057253314</v>
      </c>
    </row>
    <row r="6" spans="1:18" ht="12.75">
      <c r="A6" s="109">
        <v>144154</v>
      </c>
      <c r="B6" s="110" t="s">
        <v>517</v>
      </c>
      <c r="C6" s="110" t="s">
        <v>518</v>
      </c>
      <c r="D6" s="110"/>
      <c r="E6" s="111"/>
      <c r="F6" s="111"/>
      <c r="G6" s="110"/>
      <c r="H6" s="28" t="s">
        <v>520</v>
      </c>
      <c r="I6" s="29" t="str">
        <f t="shared" si="0"/>
        <v>JO43DC</v>
      </c>
      <c r="J6" s="29">
        <f t="shared" si="1"/>
        <v>8.25</v>
      </c>
      <c r="K6" s="29">
        <f t="shared" si="2"/>
        <v>53.083333333333336</v>
      </c>
      <c r="L6" s="29" t="str">
        <f t="shared" si="3"/>
        <v>KO45AA</v>
      </c>
      <c r="M6" s="29">
        <f t="shared" si="4"/>
        <v>28</v>
      </c>
      <c r="N6" s="29">
        <f t="shared" si="5"/>
        <v>55</v>
      </c>
      <c r="O6" s="30">
        <f t="shared" si="6"/>
        <v>0.20444175580424195</v>
      </c>
      <c r="P6" s="41">
        <f t="shared" si="7"/>
        <v>1302.5597587555667</v>
      </c>
      <c r="Q6" s="41">
        <f t="shared" si="8"/>
        <v>72.68575340261907</v>
      </c>
      <c r="R6" s="42">
        <f t="shared" si="9"/>
        <v>72.68575340261907</v>
      </c>
    </row>
    <row r="7" spans="1:18" ht="12.75">
      <c r="A7" s="109">
        <v>144200</v>
      </c>
      <c r="B7" s="110" t="s">
        <v>519</v>
      </c>
      <c r="C7" s="110" t="s">
        <v>521</v>
      </c>
      <c r="D7" s="110"/>
      <c r="E7" s="111"/>
      <c r="F7" s="111"/>
      <c r="G7" s="110"/>
      <c r="H7" s="28" t="s">
        <v>520</v>
      </c>
      <c r="I7" s="29" t="str">
        <f t="shared" si="0"/>
        <v>JO43DC</v>
      </c>
      <c r="J7" s="29">
        <f t="shared" si="1"/>
        <v>8.25</v>
      </c>
      <c r="K7" s="29">
        <f t="shared" si="2"/>
        <v>53.083333333333336</v>
      </c>
      <c r="L7" s="29" t="str">
        <f t="shared" si="3"/>
        <v>LO49AA</v>
      </c>
      <c r="M7" s="29">
        <f t="shared" si="4"/>
        <v>48</v>
      </c>
      <c r="N7" s="29">
        <f t="shared" si="5"/>
        <v>59</v>
      </c>
      <c r="O7" s="30">
        <f t="shared" si="6"/>
        <v>0.39456986691860374</v>
      </c>
      <c r="P7" s="41">
        <f t="shared" si="7"/>
        <v>2513.9229930985002</v>
      </c>
      <c r="Q7" s="41">
        <f t="shared" si="8"/>
        <v>58.95106139043391</v>
      </c>
      <c r="R7" s="42">
        <f t="shared" si="9"/>
        <v>58.95106139043391</v>
      </c>
    </row>
    <row r="8" spans="1:18" ht="12.75">
      <c r="A8" s="109">
        <v>144282</v>
      </c>
      <c r="B8" s="110" t="s">
        <v>522</v>
      </c>
      <c r="C8" s="110" t="s">
        <v>523</v>
      </c>
      <c r="D8" s="110"/>
      <c r="E8" s="111"/>
      <c r="F8" s="111"/>
      <c r="G8" s="110"/>
      <c r="H8" s="28" t="s">
        <v>524</v>
      </c>
      <c r="I8" s="29" t="str">
        <f t="shared" si="0"/>
        <v>JO43DC</v>
      </c>
      <c r="J8" s="29">
        <f t="shared" si="1"/>
        <v>8.25</v>
      </c>
      <c r="K8" s="29">
        <f t="shared" si="2"/>
        <v>53.083333333333336</v>
      </c>
      <c r="L8" s="29" t="str">
        <f t="shared" si="3"/>
        <v>FN41CJ</v>
      </c>
      <c r="M8" s="29">
        <f t="shared" si="4"/>
        <v>-71.83333333333333</v>
      </c>
      <c r="N8" s="29">
        <f t="shared" si="5"/>
        <v>41.375</v>
      </c>
      <c r="O8" s="30">
        <f t="shared" si="6"/>
        <v>0.919665322196983</v>
      </c>
      <c r="P8" s="41">
        <f t="shared" si="7"/>
        <v>5859.463667313638</v>
      </c>
      <c r="Q8" s="41">
        <f t="shared" si="8"/>
        <v>68.33062341240601</v>
      </c>
      <c r="R8" s="42">
        <f t="shared" si="9"/>
        <v>291.669376587594</v>
      </c>
    </row>
    <row r="9" spans="1:18" ht="12.75">
      <c r="A9" s="112">
        <v>144301</v>
      </c>
      <c r="B9" s="101" t="s">
        <v>887</v>
      </c>
      <c r="C9" s="101" t="s">
        <v>888</v>
      </c>
      <c r="D9" s="113"/>
      <c r="E9" s="113"/>
      <c r="F9" s="113"/>
      <c r="G9" s="113"/>
      <c r="H9" s="70" t="s">
        <v>889</v>
      </c>
      <c r="I9" s="29" t="str">
        <f t="shared" si="0"/>
        <v>JO43DC</v>
      </c>
      <c r="J9" s="29">
        <f t="shared" si="1"/>
        <v>8.25</v>
      </c>
      <c r="K9" s="29">
        <f t="shared" si="2"/>
        <v>53.083333333333336</v>
      </c>
      <c r="L9" s="29" t="str">
        <f t="shared" si="3"/>
        <v>FM72OH</v>
      </c>
      <c r="M9" s="29">
        <f t="shared" si="4"/>
        <v>-64.83333333333333</v>
      </c>
      <c r="N9" s="29">
        <f t="shared" si="5"/>
        <v>32.291666666666664</v>
      </c>
      <c r="O9" s="30">
        <f t="shared" si="6"/>
        <v>0.9583526390044663</v>
      </c>
      <c r="P9" s="41">
        <f t="shared" si="7"/>
        <v>6105.952168889156</v>
      </c>
      <c r="Q9" s="41">
        <f t="shared" si="8"/>
        <v>81.26765680120604</v>
      </c>
      <c r="R9" s="42">
        <f t="shared" si="9"/>
        <v>278.73234319879396</v>
      </c>
    </row>
    <row r="10" spans="1:18" ht="12.75">
      <c r="A10" s="112">
        <v>144306</v>
      </c>
      <c r="B10" s="101" t="s">
        <v>890</v>
      </c>
      <c r="C10" s="101" t="s">
        <v>891</v>
      </c>
      <c r="D10" s="113" t="s">
        <v>892</v>
      </c>
      <c r="E10" s="113" t="s">
        <v>893</v>
      </c>
      <c r="F10" s="113" t="s">
        <v>894</v>
      </c>
      <c r="G10" s="113"/>
      <c r="H10" s="70" t="s">
        <v>895</v>
      </c>
      <c r="I10" s="29" t="str">
        <f t="shared" si="0"/>
        <v>JO43DC</v>
      </c>
      <c r="J10" s="29">
        <f t="shared" si="1"/>
        <v>8.25</v>
      </c>
      <c r="K10" s="29">
        <f aca="true" t="shared" si="10" ref="K10:K48">(CODE(MID(I10,2,1))-74)*10+MID(I10,4,1)*1+(CODE(MID(I10,6,1))-65)/24</f>
        <v>53.083333333333336</v>
      </c>
      <c r="L10" s="29" t="str">
        <f aca="true" t="shared" si="11" ref="L10:L48">UPPER(C10)</f>
        <v>IK28AC</v>
      </c>
      <c r="M10" s="29">
        <f t="shared" si="4"/>
        <v>-16</v>
      </c>
      <c r="N10" s="29">
        <f aca="true" t="shared" si="12" ref="N10:N48">(CODE(MID(L10,2,1))-74)*10+MID(L10,4,1)*1+(CODE(MID(L10,6,1))-65)/24</f>
        <v>18.083333333333332</v>
      </c>
      <c r="O10" s="30">
        <f aca="true" t="shared" si="13" ref="O10:O48">ACOS(SIN(N10*PI()/180)*SIN(K10*PI()/180)+COS(N10*PI()/180)*COS(K10*PI()/180)*COS((J10-M10)*PI()/180))</f>
        <v>0.6938813874383439</v>
      </c>
      <c r="P10" s="41">
        <f aca="true" t="shared" si="14" ref="P10:P48">IF(C10="","",6371.3*O10)</f>
        <v>4420.926483785921</v>
      </c>
      <c r="Q10" s="41">
        <f aca="true" t="shared" si="15" ref="Q10:Q48">ACOS((SIN(N10*PI()/180)-SIN(K10*PI()/180)*COS(O10))/(COS(K10*PI()/180)*SIN(O10)))*180/PI()</f>
        <v>142.37419029470806</v>
      </c>
      <c r="R10" s="42">
        <f aca="true" t="shared" si="16" ref="R10:R48">IF(C10="","",IF((SIN((M10-J10)*PI()/180))&lt;0,360-Q10,Q10))</f>
        <v>217.62580970529194</v>
      </c>
    </row>
    <row r="11" spans="1:18" ht="12.75">
      <c r="A11" s="112">
        <v>144341</v>
      </c>
      <c r="B11" s="101" t="s">
        <v>854</v>
      </c>
      <c r="C11" s="101" t="s">
        <v>855</v>
      </c>
      <c r="D11" s="113" t="s">
        <v>894</v>
      </c>
      <c r="E11" s="113" t="s">
        <v>896</v>
      </c>
      <c r="F11" s="113" t="s">
        <v>897</v>
      </c>
      <c r="G11" s="113"/>
      <c r="H11" s="70" t="s">
        <v>898</v>
      </c>
      <c r="I11" s="29" t="str">
        <f t="shared" si="0"/>
        <v>JO43DC</v>
      </c>
      <c r="J11" s="29">
        <f t="shared" si="1"/>
        <v>8.25</v>
      </c>
      <c r="K11" s="29">
        <f t="shared" si="10"/>
        <v>53.083333333333336</v>
      </c>
      <c r="L11" s="29" t="str">
        <f t="shared" si="11"/>
        <v>KN78MM</v>
      </c>
      <c r="M11" s="29">
        <f t="shared" si="4"/>
        <v>35</v>
      </c>
      <c r="N11" s="29">
        <f t="shared" si="12"/>
        <v>48.5</v>
      </c>
      <c r="O11" s="30">
        <f t="shared" si="13"/>
        <v>0.30379774394075154</v>
      </c>
      <c r="P11" s="41">
        <f t="shared" si="14"/>
        <v>1935.5865659697104</v>
      </c>
      <c r="Q11" s="41">
        <f t="shared" si="15"/>
        <v>94.45034591977021</v>
      </c>
      <c r="R11" s="42">
        <f t="shared" si="16"/>
        <v>94.45034591977021</v>
      </c>
    </row>
    <row r="12" spans="1:18" ht="12.75">
      <c r="A12" s="112">
        <v>144346</v>
      </c>
      <c r="B12" s="101" t="s">
        <v>525</v>
      </c>
      <c r="C12" s="101" t="s">
        <v>526</v>
      </c>
      <c r="D12" s="113"/>
      <c r="E12" s="113"/>
      <c r="F12" s="113"/>
      <c r="G12" s="113"/>
      <c r="H12" s="70" t="s">
        <v>899</v>
      </c>
      <c r="I12" s="29" t="str">
        <f t="shared" si="0"/>
        <v>JO43DC</v>
      </c>
      <c r="J12" s="29">
        <f t="shared" si="1"/>
        <v>8.25</v>
      </c>
      <c r="K12" s="29">
        <f t="shared" si="10"/>
        <v>53.083333333333336</v>
      </c>
      <c r="L12" s="29" t="str">
        <f t="shared" si="11"/>
        <v>KN97LN</v>
      </c>
      <c r="M12" s="29">
        <f t="shared" si="4"/>
        <v>38.916666666666664</v>
      </c>
      <c r="N12" s="29">
        <f t="shared" si="12"/>
        <v>47.541666666666664</v>
      </c>
      <c r="O12" s="30">
        <f t="shared" si="13"/>
        <v>0.352187176419809</v>
      </c>
      <c r="P12" s="41">
        <f t="shared" si="14"/>
        <v>2243.890157123529</v>
      </c>
      <c r="Q12" s="41">
        <f t="shared" si="15"/>
        <v>93.50525624101606</v>
      </c>
      <c r="R12" s="42">
        <f t="shared" si="16"/>
        <v>93.50525624101606</v>
      </c>
    </row>
    <row r="13" spans="1:18" ht="12.75">
      <c r="A13" s="112">
        <v>144368.2</v>
      </c>
      <c r="B13" s="101" t="s">
        <v>856</v>
      </c>
      <c r="C13" s="101" t="s">
        <v>857</v>
      </c>
      <c r="D13" s="113">
        <v>10</v>
      </c>
      <c r="E13" s="113" t="s">
        <v>829</v>
      </c>
      <c r="F13" s="113" t="s">
        <v>897</v>
      </c>
      <c r="G13" s="113"/>
      <c r="H13" s="70" t="s">
        <v>900</v>
      </c>
      <c r="I13" s="29" t="str">
        <f t="shared" si="0"/>
        <v>JO43DC</v>
      </c>
      <c r="J13" s="29">
        <f t="shared" si="1"/>
        <v>8.25</v>
      </c>
      <c r="K13" s="29">
        <f t="shared" si="10"/>
        <v>53.083333333333336</v>
      </c>
      <c r="L13" s="29" t="str">
        <f t="shared" si="11"/>
        <v>KN66LS</v>
      </c>
      <c r="M13" s="29">
        <f t="shared" si="4"/>
        <v>32.916666666666664</v>
      </c>
      <c r="N13" s="29">
        <f t="shared" si="12"/>
        <v>46.75</v>
      </c>
      <c r="O13" s="30">
        <f t="shared" si="13"/>
        <v>0.29657573340377463</v>
      </c>
      <c r="P13" s="41">
        <f t="shared" si="14"/>
        <v>1889.5729702354695</v>
      </c>
      <c r="Q13" s="41">
        <f t="shared" si="15"/>
        <v>101.91259634274768</v>
      </c>
      <c r="R13" s="42">
        <f t="shared" si="16"/>
        <v>101.91259634274768</v>
      </c>
    </row>
    <row r="14" spans="1:18" ht="12.75">
      <c r="A14" s="112">
        <v>144370</v>
      </c>
      <c r="B14" s="101" t="s">
        <v>527</v>
      </c>
      <c r="C14" s="101" t="s">
        <v>528</v>
      </c>
      <c r="D14" s="113" t="s">
        <v>901</v>
      </c>
      <c r="E14" s="113" t="s">
        <v>902</v>
      </c>
      <c r="F14" s="113" t="s">
        <v>897</v>
      </c>
      <c r="G14" s="113"/>
      <c r="H14" s="70"/>
      <c r="I14" s="29" t="str">
        <f t="shared" si="0"/>
        <v>JO43DC</v>
      </c>
      <c r="J14" s="29">
        <f t="shared" si="1"/>
        <v>8.25</v>
      </c>
      <c r="K14" s="29">
        <f t="shared" si="10"/>
        <v>53.083333333333336</v>
      </c>
      <c r="L14" s="29" t="str">
        <f t="shared" si="11"/>
        <v>KN28WG</v>
      </c>
      <c r="M14" s="29">
        <f t="shared" si="4"/>
        <v>25.833333333333332</v>
      </c>
      <c r="N14" s="29">
        <f t="shared" si="12"/>
        <v>48.25</v>
      </c>
      <c r="O14" s="30">
        <f t="shared" si="13"/>
        <v>0.21130930863194086</v>
      </c>
      <c r="P14" s="41">
        <f t="shared" si="14"/>
        <v>1346.314998086685</v>
      </c>
      <c r="Q14" s="41">
        <f t="shared" si="15"/>
        <v>106.4471879086551</v>
      </c>
      <c r="R14" s="42">
        <f t="shared" si="16"/>
        <v>106.4471879086551</v>
      </c>
    </row>
    <row r="15" spans="1:18" ht="12.75">
      <c r="A15" s="112">
        <v>144387</v>
      </c>
      <c r="B15" s="101" t="s">
        <v>903</v>
      </c>
      <c r="C15" s="101" t="s">
        <v>904</v>
      </c>
      <c r="D15" s="113" t="s">
        <v>905</v>
      </c>
      <c r="E15" s="113" t="s">
        <v>906</v>
      </c>
      <c r="F15" s="113" t="s">
        <v>897</v>
      </c>
      <c r="G15" s="113"/>
      <c r="H15" s="70" t="s">
        <v>907</v>
      </c>
      <c r="I15" s="29" t="str">
        <f t="shared" si="0"/>
        <v>JO43DC</v>
      </c>
      <c r="J15" s="29">
        <f t="shared" si="1"/>
        <v>8.25</v>
      </c>
      <c r="K15" s="29">
        <f t="shared" si="10"/>
        <v>53.083333333333336</v>
      </c>
      <c r="L15" s="29" t="str">
        <f t="shared" si="11"/>
        <v>KO56UM</v>
      </c>
      <c r="M15" s="29">
        <f t="shared" si="4"/>
        <v>31.666666666666668</v>
      </c>
      <c r="N15" s="29">
        <f t="shared" si="12"/>
        <v>56.5</v>
      </c>
      <c r="O15" s="30">
        <f t="shared" si="13"/>
        <v>0.24176035375641325</v>
      </c>
      <c r="P15" s="41">
        <f t="shared" si="14"/>
        <v>1540.3277418882358</v>
      </c>
      <c r="Q15" s="41">
        <f t="shared" si="15"/>
        <v>66.3758442296872</v>
      </c>
      <c r="R15" s="42">
        <f t="shared" si="16"/>
        <v>66.3758442296872</v>
      </c>
    </row>
    <row r="16" spans="1:18" ht="12.75">
      <c r="A16" s="112">
        <v>144398</v>
      </c>
      <c r="B16" s="101" t="s">
        <v>908</v>
      </c>
      <c r="C16" s="101" t="s">
        <v>909</v>
      </c>
      <c r="D16" s="113">
        <v>10</v>
      </c>
      <c r="E16" s="113"/>
      <c r="F16" s="113" t="s">
        <v>897</v>
      </c>
      <c r="G16" s="113"/>
      <c r="H16" s="70"/>
      <c r="I16" s="29" t="str">
        <f t="shared" si="0"/>
        <v>JO43DC</v>
      </c>
      <c r="J16" s="29">
        <f t="shared" si="1"/>
        <v>8.25</v>
      </c>
      <c r="K16" s="29">
        <f t="shared" si="10"/>
        <v>53.083333333333336</v>
      </c>
      <c r="L16" s="29" t="str">
        <f t="shared" si="11"/>
        <v>KN18LM</v>
      </c>
      <c r="M16" s="29">
        <f t="shared" si="4"/>
        <v>22.916666666666668</v>
      </c>
      <c r="N16" s="29">
        <f t="shared" si="12"/>
        <v>48.5</v>
      </c>
      <c r="O16" s="30">
        <f t="shared" si="13"/>
        <v>0.18005819402462664</v>
      </c>
      <c r="P16" s="41">
        <f t="shared" si="14"/>
        <v>1147.2047715891038</v>
      </c>
      <c r="Q16" s="41">
        <f t="shared" si="15"/>
        <v>110.47573669520628</v>
      </c>
      <c r="R16" s="42">
        <f t="shared" si="16"/>
        <v>110.47573669520628</v>
      </c>
    </row>
    <row r="17" spans="1:18" ht="12.75">
      <c r="A17" s="112">
        <v>144400</v>
      </c>
      <c r="B17" s="101" t="s">
        <v>529</v>
      </c>
      <c r="C17" s="101" t="s">
        <v>530</v>
      </c>
      <c r="D17" s="113" t="s">
        <v>910</v>
      </c>
      <c r="E17" s="113" t="s">
        <v>911</v>
      </c>
      <c r="F17" s="113" t="s">
        <v>912</v>
      </c>
      <c r="G17" s="113"/>
      <c r="H17" s="70" t="s">
        <v>1109</v>
      </c>
      <c r="I17" s="29" t="str">
        <f t="shared" si="0"/>
        <v>JO43DC</v>
      </c>
      <c r="J17" s="29">
        <f t="shared" si="1"/>
        <v>8.25</v>
      </c>
      <c r="K17" s="29">
        <f t="shared" si="10"/>
        <v>53.083333333333336</v>
      </c>
      <c r="L17" s="29" t="str">
        <f t="shared" si="11"/>
        <v>GN37JS</v>
      </c>
      <c r="M17" s="29">
        <f t="shared" si="4"/>
        <v>-53.25</v>
      </c>
      <c r="N17" s="29">
        <f t="shared" si="12"/>
        <v>47.75</v>
      </c>
      <c r="O17" s="30">
        <f t="shared" si="13"/>
        <v>0.6688800604652243</v>
      </c>
      <c r="P17" s="41">
        <f t="shared" si="14"/>
        <v>4261.635529242084</v>
      </c>
      <c r="Q17" s="41">
        <f t="shared" si="15"/>
        <v>72.34097386504051</v>
      </c>
      <c r="R17" s="42">
        <f t="shared" si="16"/>
        <v>287.6590261349595</v>
      </c>
    </row>
    <row r="18" spans="1:18" ht="12.75">
      <c r="A18" s="112">
        <v>144402</v>
      </c>
      <c r="B18" s="101" t="s">
        <v>319</v>
      </c>
      <c r="C18" s="101" t="s">
        <v>320</v>
      </c>
      <c r="D18" s="113">
        <v>10</v>
      </c>
      <c r="E18" s="113"/>
      <c r="F18" s="113" t="s">
        <v>897</v>
      </c>
      <c r="G18" s="113"/>
      <c r="H18" s="70"/>
      <c r="I18" s="29" t="str">
        <f t="shared" si="0"/>
        <v>JO43DC</v>
      </c>
      <c r="J18" s="29">
        <f t="shared" si="1"/>
        <v>8.25</v>
      </c>
      <c r="K18" s="29">
        <f t="shared" si="10"/>
        <v>53.083333333333336</v>
      </c>
      <c r="L18" s="29" t="str">
        <f t="shared" si="11"/>
        <v>IL28GC</v>
      </c>
      <c r="M18" s="29">
        <f t="shared" si="4"/>
        <v>-15.5</v>
      </c>
      <c r="N18" s="29">
        <f t="shared" si="12"/>
        <v>28.083333333333332</v>
      </c>
      <c r="O18" s="30">
        <f t="shared" si="13"/>
        <v>0.532720771172704</v>
      </c>
      <c r="P18" s="41">
        <f t="shared" si="14"/>
        <v>3394.123849372649</v>
      </c>
      <c r="Q18" s="41">
        <f t="shared" si="15"/>
        <v>135.6024400795725</v>
      </c>
      <c r="R18" s="42">
        <f t="shared" si="16"/>
        <v>224.3975599204275</v>
      </c>
    </row>
    <row r="19" spans="1:18" ht="12.75">
      <c r="A19" s="112">
        <v>144402</v>
      </c>
      <c r="B19" s="101" t="s">
        <v>532</v>
      </c>
      <c r="C19" s="101" t="s">
        <v>455</v>
      </c>
      <c r="D19" s="113" t="s">
        <v>913</v>
      </c>
      <c r="E19" s="113" t="s">
        <v>914</v>
      </c>
      <c r="F19" s="113" t="s">
        <v>915</v>
      </c>
      <c r="G19" s="113"/>
      <c r="H19" s="70" t="s">
        <v>879</v>
      </c>
      <c r="I19" s="29" t="str">
        <f t="shared" si="0"/>
        <v>JO43DC</v>
      </c>
      <c r="J19" s="29">
        <f t="shared" si="1"/>
        <v>8.25</v>
      </c>
      <c r="K19" s="29">
        <f t="shared" si="10"/>
        <v>53.083333333333336</v>
      </c>
      <c r="L19" s="29" t="str">
        <f t="shared" si="11"/>
        <v>IP62OA</v>
      </c>
      <c r="M19" s="29">
        <f t="shared" si="4"/>
        <v>-6.833333333333333</v>
      </c>
      <c r="N19" s="29">
        <f t="shared" si="12"/>
        <v>62</v>
      </c>
      <c r="O19" s="30">
        <f t="shared" si="13"/>
        <v>0.2091881776380038</v>
      </c>
      <c r="P19" s="41">
        <f t="shared" si="14"/>
        <v>1332.8006361850137</v>
      </c>
      <c r="Q19" s="41">
        <f t="shared" si="15"/>
        <v>36.0357092872912</v>
      </c>
      <c r="R19" s="42">
        <f t="shared" si="16"/>
        <v>323.9642907127088</v>
      </c>
    </row>
    <row r="20" spans="1:18" ht="12.75">
      <c r="A20" s="112">
        <v>144403</v>
      </c>
      <c r="B20" s="101" t="s">
        <v>323</v>
      </c>
      <c r="C20" s="101" t="s">
        <v>920</v>
      </c>
      <c r="D20" s="113" t="s">
        <v>921</v>
      </c>
      <c r="E20" s="113" t="s">
        <v>876</v>
      </c>
      <c r="F20" s="113" t="s">
        <v>897</v>
      </c>
      <c r="G20" s="113"/>
      <c r="H20" s="114" t="s">
        <v>922</v>
      </c>
      <c r="I20" s="29" t="str">
        <f t="shared" si="0"/>
        <v>JO43DC</v>
      </c>
      <c r="J20" s="29">
        <f t="shared" si="1"/>
        <v>8.25</v>
      </c>
      <c r="K20" s="29">
        <f t="shared" si="10"/>
        <v>53.083333333333336</v>
      </c>
      <c r="L20" s="29" t="str">
        <f t="shared" si="11"/>
        <v>IN53RE</v>
      </c>
      <c r="M20" s="29">
        <f t="shared" si="4"/>
        <v>-8.583333333333334</v>
      </c>
      <c r="N20" s="29">
        <f t="shared" si="12"/>
        <v>43.166666666666664</v>
      </c>
      <c r="O20" s="30">
        <f t="shared" si="13"/>
        <v>0.26039883417668785</v>
      </c>
      <c r="P20" s="41">
        <f t="shared" si="14"/>
        <v>1659.0790921899313</v>
      </c>
      <c r="Q20" s="41">
        <f t="shared" si="15"/>
        <v>124.8785334406673</v>
      </c>
      <c r="R20" s="42">
        <f t="shared" si="16"/>
        <v>235.1214665593327</v>
      </c>
    </row>
    <row r="21" spans="1:18" ht="12.75">
      <c r="A21" s="112">
        <v>144403</v>
      </c>
      <c r="B21" s="101" t="s">
        <v>321</v>
      </c>
      <c r="C21" s="101" t="s">
        <v>322</v>
      </c>
      <c r="D21" s="113" t="s">
        <v>916</v>
      </c>
      <c r="E21" s="113" t="s">
        <v>917</v>
      </c>
      <c r="F21" s="113" t="s">
        <v>918</v>
      </c>
      <c r="G21" s="113"/>
      <c r="H21" s="114" t="s">
        <v>919</v>
      </c>
      <c r="I21" s="29" t="str">
        <f t="shared" si="0"/>
        <v>JO43DC</v>
      </c>
      <c r="J21" s="29">
        <f t="shared" si="1"/>
        <v>8.25</v>
      </c>
      <c r="K21" s="29">
        <f t="shared" si="10"/>
        <v>53.083333333333336</v>
      </c>
      <c r="L21" s="29" t="str">
        <f t="shared" si="11"/>
        <v>IO62IG</v>
      </c>
      <c r="M21" s="29">
        <f t="shared" si="4"/>
        <v>-7.333333333333333</v>
      </c>
      <c r="N21" s="29">
        <f t="shared" si="12"/>
        <v>52.25</v>
      </c>
      <c r="O21" s="30">
        <f t="shared" si="13"/>
        <v>0.16525309537687338</v>
      </c>
      <c r="P21" s="41">
        <f t="shared" si="14"/>
        <v>1052.8770465746734</v>
      </c>
      <c r="Q21" s="41">
        <f t="shared" si="15"/>
        <v>88.79870320812984</v>
      </c>
      <c r="R21" s="42">
        <f t="shared" si="16"/>
        <v>271.20129679187016</v>
      </c>
    </row>
    <row r="22" spans="1:18" ht="12.75">
      <c r="A22" s="109">
        <v>144403</v>
      </c>
      <c r="B22" s="110" t="s">
        <v>533</v>
      </c>
      <c r="C22" s="110" t="s">
        <v>534</v>
      </c>
      <c r="D22" s="110"/>
      <c r="E22" s="111"/>
      <c r="F22" s="111"/>
      <c r="G22" s="110"/>
      <c r="H22" s="28"/>
      <c r="I22" s="29" t="str">
        <f t="shared" si="0"/>
        <v>JO43DC</v>
      </c>
      <c r="J22" s="29">
        <f t="shared" si="1"/>
        <v>8.25</v>
      </c>
      <c r="K22" s="29">
        <f t="shared" si="10"/>
        <v>53.083333333333336</v>
      </c>
      <c r="L22" s="29" t="str">
        <f t="shared" si="11"/>
        <v>KO76WT</v>
      </c>
      <c r="M22" s="29">
        <f t="shared" si="4"/>
        <v>35.833333333333336</v>
      </c>
      <c r="N22" s="29">
        <f t="shared" si="12"/>
        <v>56.791666666666664</v>
      </c>
      <c r="O22" s="30">
        <f t="shared" si="13"/>
        <v>0.28194860190258253</v>
      </c>
      <c r="P22" s="41">
        <f t="shared" si="14"/>
        <v>1796.3791273019242</v>
      </c>
      <c r="Q22" s="41">
        <f t="shared" si="15"/>
        <v>65.71065780610779</v>
      </c>
      <c r="R22" s="42">
        <f t="shared" si="16"/>
        <v>65.71065780610779</v>
      </c>
    </row>
    <row r="23" spans="1:18" ht="12.75">
      <c r="A23" s="112">
        <v>144404</v>
      </c>
      <c r="B23" s="101" t="s">
        <v>923</v>
      </c>
      <c r="C23" s="101" t="s">
        <v>924</v>
      </c>
      <c r="D23" s="113"/>
      <c r="E23" s="113"/>
      <c r="F23" s="113"/>
      <c r="G23" s="113"/>
      <c r="H23" s="114" t="s">
        <v>925</v>
      </c>
      <c r="I23" s="29" t="str">
        <f t="shared" si="0"/>
        <v>JO43DC</v>
      </c>
      <c r="J23" s="29">
        <f t="shared" si="1"/>
        <v>8.25</v>
      </c>
      <c r="K23" s="29">
        <f t="shared" si="10"/>
        <v>53.083333333333336</v>
      </c>
      <c r="L23" s="29" t="str">
        <f t="shared" si="11"/>
        <v>IM67AH</v>
      </c>
      <c r="M23" s="29">
        <f t="shared" si="4"/>
        <v>-8</v>
      </c>
      <c r="N23" s="29">
        <f t="shared" si="12"/>
        <v>37.291666666666664</v>
      </c>
      <c r="O23" s="30">
        <f t="shared" si="13"/>
        <v>0.33876093110669725</v>
      </c>
      <c r="P23" s="41">
        <f t="shared" si="14"/>
        <v>2158.3475203601</v>
      </c>
      <c r="Q23" s="41">
        <f t="shared" si="15"/>
        <v>137.94043801901444</v>
      </c>
      <c r="R23" s="42">
        <f t="shared" si="16"/>
        <v>222.05956198098556</v>
      </c>
    </row>
    <row r="24" spans="1:18" ht="12.75">
      <c r="A24" s="112">
        <v>144405</v>
      </c>
      <c r="B24" s="101" t="s">
        <v>324</v>
      </c>
      <c r="C24" s="101" t="s">
        <v>325</v>
      </c>
      <c r="D24" s="113">
        <v>400</v>
      </c>
      <c r="E24" s="113" t="s">
        <v>926</v>
      </c>
      <c r="F24" s="113">
        <v>290</v>
      </c>
      <c r="G24" s="113"/>
      <c r="H24" s="70" t="s">
        <v>889</v>
      </c>
      <c r="I24" s="29" t="str">
        <f t="shared" si="0"/>
        <v>JO43DC</v>
      </c>
      <c r="J24" s="29">
        <f t="shared" si="1"/>
        <v>8.25</v>
      </c>
      <c r="K24" s="29">
        <f t="shared" si="10"/>
        <v>53.083333333333336</v>
      </c>
      <c r="L24" s="29" t="str">
        <f t="shared" si="11"/>
        <v>IN87KW</v>
      </c>
      <c r="M24" s="29">
        <f t="shared" si="4"/>
        <v>-3.1666666666666665</v>
      </c>
      <c r="N24" s="29">
        <f t="shared" si="12"/>
        <v>47.916666666666664</v>
      </c>
      <c r="O24" s="30">
        <f t="shared" si="13"/>
        <v>0.1552579154891145</v>
      </c>
      <c r="P24" s="41">
        <f t="shared" si="14"/>
        <v>989.1947569557952</v>
      </c>
      <c r="Q24" s="41">
        <f t="shared" si="15"/>
        <v>120.91703444697612</v>
      </c>
      <c r="R24" s="42">
        <f t="shared" si="16"/>
        <v>239.08296555302388</v>
      </c>
    </row>
    <row r="25" spans="1:18" ht="12.75">
      <c r="A25" s="112">
        <v>144407</v>
      </c>
      <c r="B25" s="101" t="s">
        <v>927</v>
      </c>
      <c r="C25" s="101" t="s">
        <v>531</v>
      </c>
      <c r="D25" s="113" t="s">
        <v>928</v>
      </c>
      <c r="E25" s="113" t="s">
        <v>929</v>
      </c>
      <c r="F25" s="113" t="s">
        <v>930</v>
      </c>
      <c r="G25" s="113"/>
      <c r="H25" s="70" t="s">
        <v>889</v>
      </c>
      <c r="I25" s="29" t="str">
        <f t="shared" si="0"/>
        <v>JO43DC</v>
      </c>
      <c r="J25" s="29">
        <f t="shared" si="1"/>
        <v>8.25</v>
      </c>
      <c r="K25" s="29">
        <f t="shared" si="10"/>
        <v>53.083333333333336</v>
      </c>
      <c r="L25" s="29" t="str">
        <f t="shared" si="11"/>
        <v>IO70IA</v>
      </c>
      <c r="M25" s="29">
        <f t="shared" si="4"/>
        <v>-5.333333333333333</v>
      </c>
      <c r="N25" s="29">
        <f t="shared" si="12"/>
        <v>50</v>
      </c>
      <c r="O25" s="30">
        <f t="shared" si="13"/>
        <v>0.15666503454834468</v>
      </c>
      <c r="P25" s="41">
        <f t="shared" si="14"/>
        <v>998.1599346178685</v>
      </c>
      <c r="Q25" s="41">
        <f t="shared" si="15"/>
        <v>104.63214490863584</v>
      </c>
      <c r="R25" s="42">
        <f t="shared" si="16"/>
        <v>255.36785509136416</v>
      </c>
    </row>
    <row r="26" spans="1:18" ht="12.75">
      <c r="A26" s="112">
        <v>144408</v>
      </c>
      <c r="B26" s="101" t="s">
        <v>931</v>
      </c>
      <c r="C26" s="101" t="s">
        <v>932</v>
      </c>
      <c r="D26" s="113" t="s">
        <v>933</v>
      </c>
      <c r="E26" s="113" t="s">
        <v>934</v>
      </c>
      <c r="F26" s="113" t="s">
        <v>897</v>
      </c>
      <c r="G26" s="113"/>
      <c r="H26" s="33"/>
      <c r="I26" s="29" t="str">
        <f t="shared" si="0"/>
        <v>JO43DC</v>
      </c>
      <c r="J26" s="29">
        <f t="shared" si="1"/>
        <v>8.25</v>
      </c>
      <c r="K26" s="29">
        <f t="shared" si="10"/>
        <v>53.083333333333336</v>
      </c>
      <c r="L26" s="29" t="str">
        <f t="shared" si="11"/>
        <v>JO55IL</v>
      </c>
      <c r="M26" s="29">
        <f t="shared" si="4"/>
        <v>10.666666666666666</v>
      </c>
      <c r="N26" s="29">
        <f t="shared" si="12"/>
        <v>55.458333333333336</v>
      </c>
      <c r="O26" s="30">
        <f t="shared" si="13"/>
        <v>0.04821041547539351</v>
      </c>
      <c r="P26" s="41">
        <f t="shared" si="14"/>
        <v>307.1630201183747</v>
      </c>
      <c r="Q26" s="41">
        <f t="shared" si="15"/>
        <v>29.743117411389537</v>
      </c>
      <c r="R26" s="42">
        <f t="shared" si="16"/>
        <v>29.743117411389537</v>
      </c>
    </row>
    <row r="27" spans="1:18" ht="12.75">
      <c r="A27" s="112">
        <v>144409</v>
      </c>
      <c r="B27" s="101" t="s">
        <v>535</v>
      </c>
      <c r="C27" s="101" t="s">
        <v>326</v>
      </c>
      <c r="D27" s="113">
        <v>50</v>
      </c>
      <c r="E27" s="113" t="s">
        <v>926</v>
      </c>
      <c r="F27" s="113">
        <v>90</v>
      </c>
      <c r="G27" s="113"/>
      <c r="H27" s="70" t="s">
        <v>935</v>
      </c>
      <c r="I27" s="29" t="str">
        <f t="shared" si="0"/>
        <v>JO43DC</v>
      </c>
      <c r="J27" s="29">
        <f t="shared" si="1"/>
        <v>8.25</v>
      </c>
      <c r="K27" s="29">
        <f t="shared" si="10"/>
        <v>53.083333333333336</v>
      </c>
      <c r="L27" s="29" t="str">
        <f t="shared" si="11"/>
        <v>IN88GS</v>
      </c>
      <c r="M27" s="29">
        <f t="shared" si="4"/>
        <v>-3.5</v>
      </c>
      <c r="N27" s="29">
        <f t="shared" si="12"/>
        <v>48.75</v>
      </c>
      <c r="O27" s="30">
        <f t="shared" si="13"/>
        <v>0.14952092609679646</v>
      </c>
      <c r="P27" s="41">
        <f t="shared" si="14"/>
        <v>952.6426764405193</v>
      </c>
      <c r="Q27" s="41">
        <f t="shared" si="15"/>
        <v>115.66279485764329</v>
      </c>
      <c r="R27" s="42">
        <f t="shared" si="16"/>
        <v>244.3372051423567</v>
      </c>
    </row>
    <row r="28" spans="1:18" ht="12.75">
      <c r="A28" s="109">
        <v>144410</v>
      </c>
      <c r="B28" s="110" t="s">
        <v>9</v>
      </c>
      <c r="C28" s="110" t="s">
        <v>10</v>
      </c>
      <c r="D28" s="110" t="s">
        <v>752</v>
      </c>
      <c r="E28" s="111" t="s">
        <v>1100</v>
      </c>
      <c r="F28" s="111" t="s">
        <v>735</v>
      </c>
      <c r="G28" s="110">
        <v>90</v>
      </c>
      <c r="H28" s="28" t="s">
        <v>11</v>
      </c>
      <c r="I28" s="29" t="str">
        <f t="shared" si="0"/>
        <v>JO43DC</v>
      </c>
      <c r="J28" s="29">
        <f t="shared" si="1"/>
        <v>8.25</v>
      </c>
      <c r="K28" s="29">
        <f t="shared" si="10"/>
        <v>53.083333333333336</v>
      </c>
      <c r="L28" s="29" t="str">
        <f t="shared" si="11"/>
        <v>JO53QP</v>
      </c>
      <c r="M28" s="29">
        <f t="shared" si="4"/>
        <v>11.333333333333334</v>
      </c>
      <c r="N28" s="29">
        <f t="shared" si="12"/>
        <v>53.625</v>
      </c>
      <c r="O28" s="30">
        <f t="shared" si="13"/>
        <v>0.03347923857885182</v>
      </c>
      <c r="P28" s="41">
        <f t="shared" si="14"/>
        <v>213.30627275743862</v>
      </c>
      <c r="Q28" s="41">
        <f t="shared" si="15"/>
        <v>72.36601786954749</v>
      </c>
      <c r="R28" s="42">
        <f t="shared" si="16"/>
        <v>72.36601786954749</v>
      </c>
    </row>
    <row r="29" spans="1:18" ht="12.75">
      <c r="A29" s="112">
        <v>144410</v>
      </c>
      <c r="B29" s="101" t="s">
        <v>937</v>
      </c>
      <c r="C29" s="101" t="s">
        <v>938</v>
      </c>
      <c r="D29" s="113" t="s">
        <v>939</v>
      </c>
      <c r="E29" s="113" t="s">
        <v>940</v>
      </c>
      <c r="F29" s="113" t="s">
        <v>941</v>
      </c>
      <c r="G29" s="113"/>
      <c r="H29" s="70" t="s">
        <v>942</v>
      </c>
      <c r="I29" s="29" t="str">
        <f t="shared" si="0"/>
        <v>JO43DC</v>
      </c>
      <c r="J29" s="29">
        <f t="shared" si="1"/>
        <v>8.25</v>
      </c>
      <c r="K29" s="29">
        <f t="shared" si="10"/>
        <v>53.083333333333336</v>
      </c>
      <c r="L29" s="29" t="str">
        <f t="shared" si="11"/>
        <v>LP30VF</v>
      </c>
      <c r="M29" s="29">
        <f t="shared" si="4"/>
        <v>47.75</v>
      </c>
      <c r="N29" s="29">
        <f t="shared" si="12"/>
        <v>60.208333333333336</v>
      </c>
      <c r="O29" s="30">
        <f t="shared" si="13"/>
        <v>0.39206198377031165</v>
      </c>
      <c r="P29" s="41">
        <f t="shared" si="14"/>
        <v>2497.944517195787</v>
      </c>
      <c r="Q29" s="41">
        <f t="shared" si="15"/>
        <v>55.802902996088065</v>
      </c>
      <c r="R29" s="42">
        <f t="shared" si="16"/>
        <v>55.802902996088065</v>
      </c>
    </row>
    <row r="30" spans="1:18" ht="12.75">
      <c r="A30" s="109">
        <v>144411</v>
      </c>
      <c r="B30" s="110" t="s">
        <v>536</v>
      </c>
      <c r="C30" s="110" t="s">
        <v>537</v>
      </c>
      <c r="D30" s="110"/>
      <c r="E30" s="111"/>
      <c r="F30" s="111"/>
      <c r="G30" s="110"/>
      <c r="H30" s="28"/>
      <c r="I30" s="29" t="str">
        <f t="shared" si="0"/>
        <v>JO43DC</v>
      </c>
      <c r="J30" s="29">
        <f t="shared" si="1"/>
        <v>8.25</v>
      </c>
      <c r="K30" s="29">
        <f t="shared" si="10"/>
        <v>53.083333333333336</v>
      </c>
      <c r="L30" s="29" t="str">
        <f t="shared" si="11"/>
        <v>JN44VF</v>
      </c>
      <c r="M30" s="29">
        <f t="shared" si="4"/>
        <v>9.75</v>
      </c>
      <c r="N30" s="29">
        <f t="shared" si="12"/>
        <v>44.208333333333336</v>
      </c>
      <c r="O30" s="30">
        <f t="shared" si="13"/>
        <v>0.15585137768709156</v>
      </c>
      <c r="P30" s="41">
        <f t="shared" si="14"/>
        <v>992.9758826577665</v>
      </c>
      <c r="Q30" s="41">
        <f t="shared" si="15"/>
        <v>173.05683334379844</v>
      </c>
      <c r="R30" s="42">
        <f t="shared" si="16"/>
        <v>173.05683334379844</v>
      </c>
    </row>
    <row r="31" spans="1:18" ht="12.75">
      <c r="A31" s="112">
        <v>144411</v>
      </c>
      <c r="B31" s="101" t="s">
        <v>943</v>
      </c>
      <c r="C31" s="101" t="s">
        <v>944</v>
      </c>
      <c r="D31" s="113" t="s">
        <v>945</v>
      </c>
      <c r="E31" s="113" t="s">
        <v>902</v>
      </c>
      <c r="F31" s="113" t="s">
        <v>897</v>
      </c>
      <c r="G31" s="113"/>
      <c r="H31" s="70" t="s">
        <v>946</v>
      </c>
      <c r="I31" s="29" t="str">
        <f t="shared" si="0"/>
        <v>JO43DC</v>
      </c>
      <c r="J31" s="29">
        <f t="shared" si="1"/>
        <v>8.25</v>
      </c>
      <c r="K31" s="29">
        <f t="shared" si="10"/>
        <v>53.083333333333336</v>
      </c>
      <c r="L31" s="29" t="str">
        <f t="shared" si="11"/>
        <v>JN44VC</v>
      </c>
      <c r="M31" s="29">
        <f t="shared" si="4"/>
        <v>9.75</v>
      </c>
      <c r="N31" s="29">
        <f t="shared" si="12"/>
        <v>44.083333333333336</v>
      </c>
      <c r="O31" s="30">
        <f t="shared" si="13"/>
        <v>0.1580219708275339</v>
      </c>
      <c r="P31" s="41">
        <f t="shared" si="14"/>
        <v>1006.8053827334667</v>
      </c>
      <c r="Q31" s="41">
        <f t="shared" si="15"/>
        <v>173.13729570255762</v>
      </c>
      <c r="R31" s="42">
        <f t="shared" si="16"/>
        <v>173.13729570255762</v>
      </c>
    </row>
    <row r="32" spans="1:18" ht="12.75">
      <c r="A32" s="112">
        <v>144412</v>
      </c>
      <c r="B32" s="101" t="s">
        <v>327</v>
      </c>
      <c r="C32" s="101" t="s">
        <v>328</v>
      </c>
      <c r="D32" s="113">
        <v>1500</v>
      </c>
      <c r="E32" s="113" t="s">
        <v>947</v>
      </c>
      <c r="F32" s="113" t="s">
        <v>948</v>
      </c>
      <c r="G32" s="113"/>
      <c r="H32" s="114"/>
      <c r="I32" s="29" t="str">
        <f t="shared" si="0"/>
        <v>JO43DC</v>
      </c>
      <c r="J32" s="29">
        <f t="shared" si="1"/>
        <v>8.25</v>
      </c>
      <c r="K32" s="29">
        <f t="shared" si="10"/>
        <v>53.083333333333336</v>
      </c>
      <c r="L32" s="29" t="str">
        <f t="shared" si="11"/>
        <v>JP70NJ</v>
      </c>
      <c r="M32" s="29">
        <f t="shared" si="4"/>
        <v>15.083333333333334</v>
      </c>
      <c r="N32" s="29">
        <f t="shared" si="12"/>
        <v>60.375</v>
      </c>
      <c r="O32" s="30">
        <f t="shared" si="13"/>
        <v>0.1429238507409496</v>
      </c>
      <c r="P32" s="41">
        <f t="shared" si="14"/>
        <v>910.6107302258122</v>
      </c>
      <c r="Q32" s="41">
        <f t="shared" si="15"/>
        <v>24.388284575199897</v>
      </c>
      <c r="R32" s="42">
        <f t="shared" si="16"/>
        <v>24.388284575199897</v>
      </c>
    </row>
    <row r="33" spans="1:18" ht="12.75">
      <c r="A33" s="109">
        <v>144414</v>
      </c>
      <c r="B33" s="110" t="s">
        <v>12</v>
      </c>
      <c r="C33" s="110" t="s">
        <v>13</v>
      </c>
      <c r="D33" s="110" t="s">
        <v>740</v>
      </c>
      <c r="E33" s="111" t="s">
        <v>738</v>
      </c>
      <c r="F33" s="111">
        <v>22</v>
      </c>
      <c r="G33" s="110">
        <v>238</v>
      </c>
      <c r="H33" s="28" t="s">
        <v>14</v>
      </c>
      <c r="I33" s="29" t="str">
        <f t="shared" si="0"/>
        <v>JO43DC</v>
      </c>
      <c r="J33" s="29">
        <f t="shared" si="1"/>
        <v>8.25</v>
      </c>
      <c r="K33" s="29">
        <f t="shared" si="10"/>
        <v>53.083333333333336</v>
      </c>
      <c r="L33" s="29" t="str">
        <f t="shared" si="11"/>
        <v>JO30DU</v>
      </c>
      <c r="M33" s="29">
        <f t="shared" si="4"/>
        <v>6.25</v>
      </c>
      <c r="N33" s="29">
        <f t="shared" si="12"/>
        <v>50.833333333333336</v>
      </c>
      <c r="O33" s="30">
        <f t="shared" si="13"/>
        <v>0.044771120239331275</v>
      </c>
      <c r="P33" s="41">
        <f t="shared" si="14"/>
        <v>285.2502383808514</v>
      </c>
      <c r="Q33" s="41">
        <f t="shared" si="15"/>
        <v>150.49591594148674</v>
      </c>
      <c r="R33" s="42">
        <f t="shared" si="16"/>
        <v>209.50408405851326</v>
      </c>
    </row>
    <row r="34" spans="1:18" ht="12.75">
      <c r="A34" s="112">
        <v>144415</v>
      </c>
      <c r="B34" s="101" t="s">
        <v>950</v>
      </c>
      <c r="C34" s="101" t="s">
        <v>951</v>
      </c>
      <c r="D34" s="113"/>
      <c r="E34" s="113"/>
      <c r="F34" s="113"/>
      <c r="G34" s="113"/>
      <c r="H34" s="114" t="s">
        <v>952</v>
      </c>
      <c r="I34" s="29" t="str">
        <f t="shared" si="0"/>
        <v>JO43DC</v>
      </c>
      <c r="J34" s="29">
        <f t="shared" si="1"/>
        <v>8.25</v>
      </c>
      <c r="K34" s="29">
        <f t="shared" si="10"/>
        <v>53.083333333333336</v>
      </c>
      <c r="L34" s="29" t="str">
        <f t="shared" si="11"/>
        <v>IN61NR</v>
      </c>
      <c r="M34" s="29">
        <f t="shared" si="4"/>
        <v>-6.916666666666667</v>
      </c>
      <c r="N34" s="29">
        <f t="shared" si="12"/>
        <v>41.708333333333336</v>
      </c>
      <c r="O34" s="30">
        <f t="shared" si="13"/>
        <v>0.2663478112146873</v>
      </c>
      <c r="P34" s="41">
        <f t="shared" si="14"/>
        <v>1696.9818095921373</v>
      </c>
      <c r="Q34" s="41">
        <f t="shared" si="15"/>
        <v>132.09330588590632</v>
      </c>
      <c r="R34" s="42">
        <f t="shared" si="16"/>
        <v>227.90669411409368</v>
      </c>
    </row>
    <row r="35" spans="1:18" ht="12.75">
      <c r="A35" s="109">
        <v>144415</v>
      </c>
      <c r="B35" s="110" t="s">
        <v>329</v>
      </c>
      <c r="C35" s="110" t="s">
        <v>330</v>
      </c>
      <c r="D35" s="110"/>
      <c r="E35" s="111"/>
      <c r="F35" s="111"/>
      <c r="G35" s="110"/>
      <c r="H35" s="28"/>
      <c r="I35" s="29" t="str">
        <f t="shared" si="0"/>
        <v>JO43DC</v>
      </c>
      <c r="J35" s="29">
        <f t="shared" si="1"/>
        <v>8.25</v>
      </c>
      <c r="K35" s="29">
        <f t="shared" si="10"/>
        <v>53.083333333333336</v>
      </c>
      <c r="L35" s="29" t="str">
        <f t="shared" si="11"/>
        <v>JN33UT</v>
      </c>
      <c r="M35" s="29">
        <f t="shared" si="4"/>
        <v>7.666666666666667</v>
      </c>
      <c r="N35" s="29">
        <f t="shared" si="12"/>
        <v>43.791666666666664</v>
      </c>
      <c r="O35" s="30">
        <f t="shared" si="13"/>
        <v>0.16230929367727942</v>
      </c>
      <c r="P35" s="41">
        <f t="shared" si="14"/>
        <v>1034.1212028060504</v>
      </c>
      <c r="Q35" s="41">
        <f t="shared" si="15"/>
        <v>177.3933796699235</v>
      </c>
      <c r="R35" s="42">
        <f t="shared" si="16"/>
        <v>182.6066203300765</v>
      </c>
    </row>
    <row r="36" spans="1:18" ht="12.75">
      <c r="A36" s="112">
        <v>144416</v>
      </c>
      <c r="B36" s="101" t="s">
        <v>331</v>
      </c>
      <c r="C36" s="101" t="s">
        <v>332</v>
      </c>
      <c r="D36" s="113">
        <v>50</v>
      </c>
      <c r="E36" s="113" t="s">
        <v>829</v>
      </c>
      <c r="F36" s="113" t="s">
        <v>953</v>
      </c>
      <c r="G36" s="113"/>
      <c r="H36" s="114" t="s">
        <v>954</v>
      </c>
      <c r="I36" s="29" t="str">
        <f t="shared" si="0"/>
        <v>JO43DC</v>
      </c>
      <c r="J36" s="29">
        <f t="shared" si="1"/>
        <v>8.25</v>
      </c>
      <c r="K36" s="29">
        <f t="shared" si="10"/>
        <v>53.083333333333336</v>
      </c>
      <c r="L36" s="29" t="str">
        <f t="shared" si="11"/>
        <v>JO22DC</v>
      </c>
      <c r="M36" s="29">
        <f t="shared" si="4"/>
        <v>4.25</v>
      </c>
      <c r="N36" s="29">
        <f t="shared" si="12"/>
        <v>52.083333333333336</v>
      </c>
      <c r="O36" s="30">
        <f t="shared" si="13"/>
        <v>0.04586114998487689</v>
      </c>
      <c r="P36" s="41">
        <f t="shared" si="14"/>
        <v>292.19514489864616</v>
      </c>
      <c r="Q36" s="41">
        <f t="shared" si="15"/>
        <v>110.76750734564511</v>
      </c>
      <c r="R36" s="42">
        <f t="shared" si="16"/>
        <v>249.23249265435487</v>
      </c>
    </row>
    <row r="37" spans="1:18" ht="12.75">
      <c r="A37" s="112">
        <v>144417</v>
      </c>
      <c r="B37" s="101" t="s">
        <v>333</v>
      </c>
      <c r="C37" s="101" t="s">
        <v>334</v>
      </c>
      <c r="D37" s="113">
        <v>200</v>
      </c>
      <c r="E37" s="113" t="s">
        <v>955</v>
      </c>
      <c r="F37" s="113">
        <v>200</v>
      </c>
      <c r="G37" s="113"/>
      <c r="H37" s="114"/>
      <c r="I37" s="29" t="str">
        <f t="shared" si="0"/>
        <v>JO43DC</v>
      </c>
      <c r="J37" s="29">
        <f t="shared" si="1"/>
        <v>8.25</v>
      </c>
      <c r="K37" s="29">
        <f t="shared" si="10"/>
        <v>53.083333333333336</v>
      </c>
      <c r="L37" s="29" t="str">
        <f t="shared" si="11"/>
        <v>KP36OI</v>
      </c>
      <c r="M37" s="29">
        <f t="shared" si="4"/>
        <v>27.166666666666668</v>
      </c>
      <c r="N37" s="29">
        <f t="shared" si="12"/>
        <v>66.33333333333333</v>
      </c>
      <c r="O37" s="30">
        <f t="shared" si="13"/>
        <v>0.28251589844006086</v>
      </c>
      <c r="P37" s="41">
        <f t="shared" si="14"/>
        <v>1799.99354373116</v>
      </c>
      <c r="Q37" s="41">
        <f t="shared" si="15"/>
        <v>27.827865942171712</v>
      </c>
      <c r="R37" s="42">
        <f t="shared" si="16"/>
        <v>27.827865942171712</v>
      </c>
    </row>
    <row r="38" spans="1:18" ht="12.75">
      <c r="A38" s="112">
        <v>144418</v>
      </c>
      <c r="B38" s="101" t="s">
        <v>956</v>
      </c>
      <c r="C38" s="101" t="s">
        <v>957</v>
      </c>
      <c r="D38" s="113">
        <v>15</v>
      </c>
      <c r="E38" s="113" t="s">
        <v>737</v>
      </c>
      <c r="F38" s="113" t="s">
        <v>897</v>
      </c>
      <c r="G38" s="113"/>
      <c r="H38" s="70"/>
      <c r="I38" s="29" t="str">
        <f t="shared" si="0"/>
        <v>JO43DC</v>
      </c>
      <c r="J38" s="29">
        <f t="shared" si="1"/>
        <v>8.25</v>
      </c>
      <c r="K38" s="29">
        <f t="shared" si="10"/>
        <v>53.083333333333336</v>
      </c>
      <c r="L38" s="29" t="str">
        <f t="shared" si="11"/>
        <v>JO20HP</v>
      </c>
      <c r="M38" s="29">
        <f t="shared" si="4"/>
        <v>4.583333333333333</v>
      </c>
      <c r="N38" s="29">
        <f t="shared" si="12"/>
        <v>50.625</v>
      </c>
      <c r="O38" s="30">
        <f t="shared" si="13"/>
        <v>0.05832351319295648</v>
      </c>
      <c r="P38" s="41">
        <f t="shared" si="14"/>
        <v>371.59659960628363</v>
      </c>
      <c r="Q38" s="41">
        <f t="shared" si="15"/>
        <v>135.89250127885447</v>
      </c>
      <c r="R38" s="42">
        <f t="shared" si="16"/>
        <v>224.10749872114553</v>
      </c>
    </row>
    <row r="39" spans="1:18" ht="12.75">
      <c r="A39" s="109">
        <v>144419</v>
      </c>
      <c r="B39" s="110" t="s">
        <v>335</v>
      </c>
      <c r="C39" s="110" t="s">
        <v>336</v>
      </c>
      <c r="D39" s="110"/>
      <c r="E39" s="111"/>
      <c r="F39" s="111"/>
      <c r="G39" s="110"/>
      <c r="H39" s="28"/>
      <c r="I39" s="29" t="str">
        <f t="shared" si="0"/>
        <v>JO43DC</v>
      </c>
      <c r="J39" s="29">
        <f t="shared" si="1"/>
        <v>8.25</v>
      </c>
      <c r="K39" s="29">
        <f t="shared" si="10"/>
        <v>53.083333333333336</v>
      </c>
      <c r="L39" s="29" t="str">
        <f t="shared" si="11"/>
        <v>JN55AD</v>
      </c>
      <c r="M39" s="29">
        <f t="shared" si="4"/>
        <v>10</v>
      </c>
      <c r="N39" s="29">
        <f t="shared" si="12"/>
        <v>45.125</v>
      </c>
      <c r="O39" s="30">
        <f t="shared" si="13"/>
        <v>0.14031956100034848</v>
      </c>
      <c r="P39" s="41">
        <f t="shared" si="14"/>
        <v>894.0180190015203</v>
      </c>
      <c r="Q39" s="41">
        <f t="shared" si="15"/>
        <v>171.137688963725</v>
      </c>
      <c r="R39" s="42">
        <f t="shared" si="16"/>
        <v>171.137688963725</v>
      </c>
    </row>
    <row r="40" spans="1:18" ht="12.75">
      <c r="A40" s="112">
        <v>144419</v>
      </c>
      <c r="B40" s="101" t="s">
        <v>958</v>
      </c>
      <c r="C40" s="101" t="s">
        <v>336</v>
      </c>
      <c r="D40" s="113">
        <v>10</v>
      </c>
      <c r="E40" s="113" t="s">
        <v>737</v>
      </c>
      <c r="F40" s="113" t="s">
        <v>897</v>
      </c>
      <c r="G40" s="113"/>
      <c r="H40" s="70"/>
      <c r="I40" s="29" t="str">
        <f t="shared" si="0"/>
        <v>JO43DC</v>
      </c>
      <c r="J40" s="29">
        <f t="shared" si="1"/>
        <v>8.25</v>
      </c>
      <c r="K40" s="29">
        <f t="shared" si="10"/>
        <v>53.083333333333336</v>
      </c>
      <c r="L40" s="29" t="str">
        <f t="shared" si="11"/>
        <v>JN55AD</v>
      </c>
      <c r="M40" s="29">
        <f t="shared" si="4"/>
        <v>10</v>
      </c>
      <c r="N40" s="29">
        <f t="shared" si="12"/>
        <v>45.125</v>
      </c>
      <c r="O40" s="30">
        <f t="shared" si="13"/>
        <v>0.14031956100034848</v>
      </c>
      <c r="P40" s="41">
        <f t="shared" si="14"/>
        <v>894.0180190015203</v>
      </c>
      <c r="Q40" s="41">
        <f t="shared" si="15"/>
        <v>171.137688963725</v>
      </c>
      <c r="R40" s="42">
        <f t="shared" si="16"/>
        <v>171.137688963725</v>
      </c>
    </row>
    <row r="41" spans="1:18" ht="12.75">
      <c r="A41" s="112">
        <v>144420</v>
      </c>
      <c r="B41" s="101" t="s">
        <v>960</v>
      </c>
      <c r="C41" s="101" t="s">
        <v>961</v>
      </c>
      <c r="D41" s="113" t="s">
        <v>962</v>
      </c>
      <c r="E41" s="113" t="s">
        <v>963</v>
      </c>
      <c r="F41" s="113" t="s">
        <v>964</v>
      </c>
      <c r="G41" s="113"/>
      <c r="H41" s="70" t="s">
        <v>965</v>
      </c>
      <c r="I41" s="29" t="str">
        <f t="shared" si="0"/>
        <v>JO43DC</v>
      </c>
      <c r="J41" s="29">
        <f t="shared" si="1"/>
        <v>8.25</v>
      </c>
      <c r="K41" s="29">
        <f t="shared" si="10"/>
        <v>53.083333333333336</v>
      </c>
      <c r="L41" s="29" t="str">
        <f t="shared" si="11"/>
        <v>HM49KL</v>
      </c>
      <c r="M41" s="29">
        <f t="shared" si="4"/>
        <v>-31.166666666666668</v>
      </c>
      <c r="N41" s="29">
        <f t="shared" si="12"/>
        <v>39.458333333333336</v>
      </c>
      <c r="O41" s="30">
        <f t="shared" si="13"/>
        <v>0.5228962514824713</v>
      </c>
      <c r="P41" s="41">
        <f t="shared" si="14"/>
        <v>3331.52888707027</v>
      </c>
      <c r="Q41" s="41">
        <f t="shared" si="15"/>
        <v>100.98530187033762</v>
      </c>
      <c r="R41" s="42">
        <f t="shared" si="16"/>
        <v>259.0146981296624</v>
      </c>
    </row>
    <row r="42" spans="1:18" ht="12.75">
      <c r="A42" s="112">
        <v>144420</v>
      </c>
      <c r="B42" s="101" t="s">
        <v>15</v>
      </c>
      <c r="C42" s="101" t="s">
        <v>959</v>
      </c>
      <c r="D42" s="113">
        <v>15</v>
      </c>
      <c r="E42" s="113" t="s">
        <v>737</v>
      </c>
      <c r="F42" s="113" t="s">
        <v>897</v>
      </c>
      <c r="G42" s="113"/>
      <c r="H42" s="28" t="s">
        <v>1102</v>
      </c>
      <c r="I42" s="29" t="str">
        <f t="shared" si="0"/>
        <v>JO43DC</v>
      </c>
      <c r="J42" s="29">
        <f t="shared" si="1"/>
        <v>8.25</v>
      </c>
      <c r="K42" s="29">
        <f t="shared" si="10"/>
        <v>53.083333333333336</v>
      </c>
      <c r="L42" s="29" t="str">
        <f t="shared" si="11"/>
        <v>JN48OM</v>
      </c>
      <c r="M42" s="29">
        <f t="shared" si="4"/>
        <v>9.166666666666666</v>
      </c>
      <c r="N42" s="29">
        <f t="shared" si="12"/>
        <v>48.5</v>
      </c>
      <c r="O42" s="30">
        <f t="shared" si="13"/>
        <v>0.08062917082585819</v>
      </c>
      <c r="P42" s="41">
        <f t="shared" si="14"/>
        <v>513.7126360827903</v>
      </c>
      <c r="Q42" s="41">
        <f t="shared" si="15"/>
        <v>172.4369340637219</v>
      </c>
      <c r="R42" s="42">
        <f t="shared" si="16"/>
        <v>172.4369340637219</v>
      </c>
    </row>
    <row r="43" spans="1:18" ht="12.75">
      <c r="A43" s="112">
        <v>144420</v>
      </c>
      <c r="B43" s="101" t="s">
        <v>966</v>
      </c>
      <c r="C43" s="101" t="s">
        <v>967</v>
      </c>
      <c r="D43" s="113"/>
      <c r="E43" s="113"/>
      <c r="F43" s="113"/>
      <c r="G43" s="113"/>
      <c r="H43" s="70" t="s">
        <v>968</v>
      </c>
      <c r="I43" s="29" t="str">
        <f t="shared" si="0"/>
        <v>JO43DC</v>
      </c>
      <c r="J43" s="29">
        <f t="shared" si="1"/>
        <v>8.25</v>
      </c>
      <c r="K43" s="29">
        <f t="shared" si="10"/>
        <v>53.083333333333336</v>
      </c>
      <c r="L43" s="29" t="str">
        <f t="shared" si="11"/>
        <v>KN13NE</v>
      </c>
      <c r="M43" s="29">
        <f t="shared" si="4"/>
        <v>23.083333333333332</v>
      </c>
      <c r="N43" s="29">
        <f t="shared" si="12"/>
        <v>43.166666666666664</v>
      </c>
      <c r="O43" s="30">
        <f t="shared" si="13"/>
        <v>0.24366801019346118</v>
      </c>
      <c r="P43" s="41">
        <f t="shared" si="14"/>
        <v>1552.4819933455992</v>
      </c>
      <c r="Q43" s="41">
        <f t="shared" si="15"/>
        <v>129.29094103527066</v>
      </c>
      <c r="R43" s="42">
        <f t="shared" si="16"/>
        <v>129.29094103527066</v>
      </c>
    </row>
    <row r="44" spans="1:18" ht="12.75">
      <c r="A44" s="109">
        <v>144422</v>
      </c>
      <c r="B44" s="110" t="s">
        <v>16</v>
      </c>
      <c r="C44" s="110" t="s">
        <v>17</v>
      </c>
      <c r="D44" s="110" t="s">
        <v>741</v>
      </c>
      <c r="E44" s="111" t="s">
        <v>742</v>
      </c>
      <c r="F44" s="111" t="s">
        <v>735</v>
      </c>
      <c r="G44" s="110">
        <v>213</v>
      </c>
      <c r="H44" s="28" t="s">
        <v>18</v>
      </c>
      <c r="I44" s="29" t="str">
        <f t="shared" si="0"/>
        <v>JO43DC</v>
      </c>
      <c r="J44" s="29">
        <f t="shared" si="1"/>
        <v>8.25</v>
      </c>
      <c r="K44" s="29">
        <f t="shared" si="10"/>
        <v>53.083333333333336</v>
      </c>
      <c r="L44" s="29" t="str">
        <f t="shared" si="11"/>
        <v>JO40HG</v>
      </c>
      <c r="M44" s="29">
        <f t="shared" si="4"/>
        <v>8.583333333333334</v>
      </c>
      <c r="N44" s="29">
        <f t="shared" si="12"/>
        <v>50.25</v>
      </c>
      <c r="O44" s="30">
        <f t="shared" si="13"/>
        <v>0.04958231515870537</v>
      </c>
      <c r="P44" s="41">
        <f t="shared" si="14"/>
        <v>315.90380457065953</v>
      </c>
      <c r="Q44" s="41">
        <f t="shared" si="15"/>
        <v>175.6953760757618</v>
      </c>
      <c r="R44" s="42">
        <f t="shared" si="16"/>
        <v>175.6953760757618</v>
      </c>
    </row>
    <row r="45" spans="1:18" ht="12.75">
      <c r="A45" s="112">
        <v>144423</v>
      </c>
      <c r="B45" s="101" t="s">
        <v>337</v>
      </c>
      <c r="C45" s="101" t="s">
        <v>338</v>
      </c>
      <c r="D45" s="113">
        <v>10</v>
      </c>
      <c r="E45" s="113" t="s">
        <v>876</v>
      </c>
      <c r="F45" s="113" t="s">
        <v>897</v>
      </c>
      <c r="G45" s="113"/>
      <c r="H45" s="70"/>
      <c r="I45" s="29" t="str">
        <f t="shared" si="0"/>
        <v>JO43DC</v>
      </c>
      <c r="J45" s="29">
        <f t="shared" si="1"/>
        <v>8.25</v>
      </c>
      <c r="K45" s="29">
        <f t="shared" si="10"/>
        <v>53.083333333333336</v>
      </c>
      <c r="L45" s="29" t="str">
        <f t="shared" si="11"/>
        <v>JO22WW</v>
      </c>
      <c r="M45" s="29">
        <f t="shared" si="4"/>
        <v>5.833333333333333</v>
      </c>
      <c r="N45" s="29">
        <f t="shared" si="12"/>
        <v>52.916666666666664</v>
      </c>
      <c r="O45" s="30">
        <f t="shared" si="13"/>
        <v>0.025548710681726483</v>
      </c>
      <c r="P45" s="41">
        <f t="shared" si="14"/>
        <v>162.77850036648394</v>
      </c>
      <c r="Q45" s="41">
        <f t="shared" si="15"/>
        <v>95.57130887997566</v>
      </c>
      <c r="R45" s="42">
        <f t="shared" si="16"/>
        <v>264.4286911200243</v>
      </c>
    </row>
    <row r="46" spans="1:18" ht="12.75">
      <c r="A46" s="112">
        <v>144424</v>
      </c>
      <c r="B46" s="101" t="s">
        <v>538</v>
      </c>
      <c r="C46" s="101" t="s">
        <v>539</v>
      </c>
      <c r="D46" s="113" t="s">
        <v>969</v>
      </c>
      <c r="E46" s="113" t="s">
        <v>970</v>
      </c>
      <c r="F46" s="113" t="s">
        <v>897</v>
      </c>
      <c r="G46" s="113"/>
      <c r="H46" s="70"/>
      <c r="I46" s="29" t="str">
        <f t="shared" si="0"/>
        <v>JO43DC</v>
      </c>
      <c r="J46" s="29">
        <f t="shared" si="1"/>
        <v>8.25</v>
      </c>
      <c r="K46" s="29">
        <f t="shared" si="10"/>
        <v>53.083333333333336</v>
      </c>
      <c r="L46" s="29" t="str">
        <f t="shared" si="11"/>
        <v>JN56NB</v>
      </c>
      <c r="M46" s="29">
        <f t="shared" si="4"/>
        <v>11.083333333333334</v>
      </c>
      <c r="N46" s="29">
        <f t="shared" si="12"/>
        <v>46.041666666666664</v>
      </c>
      <c r="O46" s="30">
        <f t="shared" si="13"/>
        <v>0.12699014619294258</v>
      </c>
      <c r="P46" s="41">
        <f t="shared" si="14"/>
        <v>809.092318439095</v>
      </c>
      <c r="Q46" s="41">
        <f t="shared" si="15"/>
        <v>164.28102432376406</v>
      </c>
      <c r="R46" s="42">
        <f t="shared" si="16"/>
        <v>164.28102432376406</v>
      </c>
    </row>
    <row r="47" spans="1:18" ht="12.75">
      <c r="A47" s="112">
        <v>144425</v>
      </c>
      <c r="B47" s="101" t="s">
        <v>339</v>
      </c>
      <c r="C47" s="101" t="s">
        <v>340</v>
      </c>
      <c r="D47" s="113">
        <v>14</v>
      </c>
      <c r="E47" s="113" t="s">
        <v>737</v>
      </c>
      <c r="F47" s="113" t="s">
        <v>897</v>
      </c>
      <c r="G47" s="113"/>
      <c r="H47" s="70" t="s">
        <v>907</v>
      </c>
      <c r="I47" s="29" t="str">
        <f t="shared" si="0"/>
        <v>JO43DC</v>
      </c>
      <c r="J47" s="29">
        <f t="shared" si="1"/>
        <v>8.25</v>
      </c>
      <c r="K47" s="29">
        <f t="shared" si="10"/>
        <v>53.083333333333336</v>
      </c>
      <c r="L47" s="29" t="str">
        <f t="shared" si="11"/>
        <v>JO10EQ</v>
      </c>
      <c r="M47" s="29">
        <f t="shared" si="4"/>
        <v>2.3333333333333335</v>
      </c>
      <c r="N47" s="29">
        <f t="shared" si="12"/>
        <v>50.666666666666664</v>
      </c>
      <c r="O47" s="30">
        <f t="shared" si="13"/>
        <v>0.07640570367108546</v>
      </c>
      <c r="P47" s="41">
        <f t="shared" si="14"/>
        <v>486.8036597995868</v>
      </c>
      <c r="Q47" s="41">
        <f t="shared" si="15"/>
        <v>121.13422698290067</v>
      </c>
      <c r="R47" s="42">
        <f t="shared" si="16"/>
        <v>238.86577301709934</v>
      </c>
    </row>
    <row r="48" spans="1:18" ht="12.75">
      <c r="A48" s="112">
        <v>144425</v>
      </c>
      <c r="B48" s="101" t="s">
        <v>971</v>
      </c>
      <c r="C48" s="101" t="s">
        <v>972</v>
      </c>
      <c r="D48" s="113"/>
      <c r="E48" s="113"/>
      <c r="F48" s="113"/>
      <c r="G48" s="113"/>
      <c r="H48" s="70" t="s">
        <v>973</v>
      </c>
      <c r="I48" s="29" t="str">
        <f t="shared" si="0"/>
        <v>JO43DC</v>
      </c>
      <c r="J48" s="29">
        <f t="shared" si="1"/>
        <v>8.25</v>
      </c>
      <c r="K48" s="29">
        <f t="shared" si="10"/>
        <v>53.083333333333336</v>
      </c>
      <c r="L48" s="29" t="str">
        <f t="shared" si="11"/>
        <v>KO93BD</v>
      </c>
      <c r="M48" s="29">
        <f t="shared" si="4"/>
        <v>38.083333333333336</v>
      </c>
      <c r="N48" s="29">
        <f t="shared" si="12"/>
        <v>53.125</v>
      </c>
      <c r="O48" s="30">
        <f t="shared" si="13"/>
        <v>0.31032760264874715</v>
      </c>
      <c r="P48" s="41">
        <f t="shared" si="14"/>
        <v>1977.1902547559628</v>
      </c>
      <c r="Q48" s="41">
        <f t="shared" si="15"/>
        <v>77.84321545718608</v>
      </c>
      <c r="R48" s="42">
        <f t="shared" si="16"/>
        <v>77.84321545718608</v>
      </c>
    </row>
    <row r="49" spans="1:18" ht="12.75">
      <c r="A49" s="112">
        <v>144425</v>
      </c>
      <c r="B49" s="101" t="s">
        <v>974</v>
      </c>
      <c r="C49" s="101" t="s">
        <v>975</v>
      </c>
      <c r="D49" s="113"/>
      <c r="E49" s="113"/>
      <c r="F49" s="113"/>
      <c r="G49" s="113"/>
      <c r="H49" s="70" t="s">
        <v>976</v>
      </c>
      <c r="I49" s="29" t="str">
        <f t="shared" si="0"/>
        <v>JO43DC</v>
      </c>
      <c r="J49" s="29">
        <f t="shared" si="1"/>
        <v>8.25</v>
      </c>
      <c r="K49" s="29">
        <f aca="true" t="shared" si="17" ref="K49:K89">(CODE(MID(I49,2,1))-74)*10+MID(I49,4,1)*1+(CODE(MID(I49,6,1))-65)/24</f>
        <v>53.083333333333336</v>
      </c>
      <c r="L49" s="29" t="str">
        <f aca="true" t="shared" si="18" ref="L49:L89">UPPER(C49)</f>
        <v>JO90MH</v>
      </c>
      <c r="M49" s="29">
        <f t="shared" si="4"/>
        <v>19</v>
      </c>
      <c r="N49" s="29">
        <f aca="true" t="shared" si="19" ref="N49:N89">(CODE(MID(L49,2,1))-74)*10+MID(L49,4,1)*1+(CODE(MID(L49,6,1))-65)/24</f>
        <v>50.291666666666664</v>
      </c>
      <c r="O49" s="30">
        <f aca="true" t="shared" si="20" ref="O49:O89">ACOS(SIN(N49*PI()/180)*SIN(K49*PI()/180)+COS(N49*PI()/180)*COS(K49*PI()/180)*COS((J49-M49)*PI()/180))</f>
        <v>0.12595093327853846</v>
      </c>
      <c r="P49" s="41">
        <f aca="true" t="shared" si="21" ref="P49:P89">IF(C49="","",6371.3*O49)</f>
        <v>802.4711811975521</v>
      </c>
      <c r="Q49" s="41">
        <f aca="true" t="shared" si="22" ref="Q49:Q89">ACOS((SIN(N49*PI()/180)-SIN(K49*PI()/180)*COS(O49))/(COS(K49*PI()/180)*SIN(O49)))*180/PI()</f>
        <v>108.44281718163258</v>
      </c>
      <c r="R49" s="42">
        <f aca="true" t="shared" si="23" ref="R49:R89">IF(C49="","",IF((SIN((M49-J49)*PI()/180))&lt;0,360-Q49,Q49))</f>
        <v>108.44281718163258</v>
      </c>
    </row>
    <row r="50" spans="1:18" ht="12.75">
      <c r="A50" s="112">
        <v>144426</v>
      </c>
      <c r="B50" s="101" t="s">
        <v>341</v>
      </c>
      <c r="C50" s="101" t="s">
        <v>977</v>
      </c>
      <c r="D50" s="113">
        <v>20</v>
      </c>
      <c r="E50" s="113"/>
      <c r="F50" s="113" t="s">
        <v>897</v>
      </c>
      <c r="G50" s="113"/>
      <c r="H50" s="70" t="s">
        <v>978</v>
      </c>
      <c r="I50" s="29" t="str">
        <f t="shared" si="0"/>
        <v>JO43DC</v>
      </c>
      <c r="J50" s="29">
        <f t="shared" si="1"/>
        <v>8.25</v>
      </c>
      <c r="K50" s="29">
        <f t="shared" si="17"/>
        <v>53.083333333333336</v>
      </c>
      <c r="L50" s="29" t="str">
        <f t="shared" si="18"/>
        <v>JM08SQ</v>
      </c>
      <c r="M50" s="29">
        <f t="shared" si="4"/>
        <v>1.5</v>
      </c>
      <c r="N50" s="29">
        <f t="shared" si="19"/>
        <v>38.666666666666664</v>
      </c>
      <c r="O50" s="30">
        <f t="shared" si="20"/>
        <v>0.2643597838577496</v>
      </c>
      <c r="P50" s="41">
        <f t="shared" si="21"/>
        <v>1684.3154908928802</v>
      </c>
      <c r="Q50" s="41">
        <f t="shared" si="22"/>
        <v>159.43763597575267</v>
      </c>
      <c r="R50" s="42">
        <f t="shared" si="23"/>
        <v>200.56236402424733</v>
      </c>
    </row>
    <row r="51" spans="1:18" ht="12.75">
      <c r="A51" s="112">
        <v>144427</v>
      </c>
      <c r="B51" s="101" t="s">
        <v>343</v>
      </c>
      <c r="C51" s="101" t="s">
        <v>344</v>
      </c>
      <c r="D51" s="113" t="s">
        <v>979</v>
      </c>
      <c r="E51" s="113" t="s">
        <v>963</v>
      </c>
      <c r="F51" s="113">
        <v>270</v>
      </c>
      <c r="G51" s="113"/>
      <c r="H51" s="70" t="s">
        <v>980</v>
      </c>
      <c r="I51" s="29" t="str">
        <f t="shared" si="0"/>
        <v>JO43DC</v>
      </c>
      <c r="J51" s="29">
        <f t="shared" si="1"/>
        <v>8.25</v>
      </c>
      <c r="K51" s="29">
        <f t="shared" si="17"/>
        <v>53.083333333333336</v>
      </c>
      <c r="L51" s="29" t="str">
        <f t="shared" si="18"/>
        <v>JN99FN</v>
      </c>
      <c r="M51" s="29">
        <f t="shared" si="4"/>
        <v>18.416666666666668</v>
      </c>
      <c r="N51" s="29">
        <f t="shared" si="19"/>
        <v>49.541666666666664</v>
      </c>
      <c r="O51" s="30">
        <f t="shared" si="20"/>
        <v>0.12681063961484385</v>
      </c>
      <c r="P51" s="41">
        <f t="shared" si="21"/>
        <v>807.9486281780546</v>
      </c>
      <c r="Q51" s="41">
        <f t="shared" si="22"/>
        <v>115.08975536465053</v>
      </c>
      <c r="R51" s="42">
        <f t="shared" si="23"/>
        <v>115.08975536465053</v>
      </c>
    </row>
    <row r="52" spans="1:18" ht="12.75">
      <c r="A52" s="112">
        <v>144427</v>
      </c>
      <c r="B52" s="101" t="s">
        <v>345</v>
      </c>
      <c r="C52" s="101" t="s">
        <v>346</v>
      </c>
      <c r="D52" s="113">
        <v>10</v>
      </c>
      <c r="E52" s="113" t="s">
        <v>876</v>
      </c>
      <c r="F52" s="113" t="s">
        <v>897</v>
      </c>
      <c r="G52" s="113"/>
      <c r="H52" s="114"/>
      <c r="I52" s="29" t="str">
        <f t="shared" si="0"/>
        <v>JO43DC</v>
      </c>
      <c r="J52" s="29">
        <f t="shared" si="1"/>
        <v>8.25</v>
      </c>
      <c r="K52" s="29">
        <f t="shared" si="17"/>
        <v>53.083333333333336</v>
      </c>
      <c r="L52" s="29" t="str">
        <f t="shared" si="18"/>
        <v>JO22NC</v>
      </c>
      <c r="M52" s="29">
        <f t="shared" si="4"/>
        <v>5.083333333333333</v>
      </c>
      <c r="N52" s="29">
        <f t="shared" si="19"/>
        <v>52.083333333333336</v>
      </c>
      <c r="O52" s="30">
        <f t="shared" si="20"/>
        <v>0.037841646076459234</v>
      </c>
      <c r="P52" s="41">
        <f t="shared" si="21"/>
        <v>241.10047964694473</v>
      </c>
      <c r="Q52" s="41">
        <f t="shared" si="22"/>
        <v>116.19812453269326</v>
      </c>
      <c r="R52" s="42">
        <f t="shared" si="23"/>
        <v>243.80187546730673</v>
      </c>
    </row>
    <row r="53" spans="1:18" ht="12.75">
      <c r="A53" s="109">
        <v>144428</v>
      </c>
      <c r="B53" s="110" t="s">
        <v>19</v>
      </c>
      <c r="C53" s="110" t="s">
        <v>20</v>
      </c>
      <c r="D53" s="110" t="s">
        <v>743</v>
      </c>
      <c r="E53" s="113" t="s">
        <v>981</v>
      </c>
      <c r="F53" s="113" t="s">
        <v>982</v>
      </c>
      <c r="G53" s="110">
        <v>785</v>
      </c>
      <c r="H53" s="28" t="s">
        <v>21</v>
      </c>
      <c r="I53" s="29" t="str">
        <f t="shared" si="0"/>
        <v>JO43DC</v>
      </c>
      <c r="J53" s="29">
        <f t="shared" si="1"/>
        <v>8.25</v>
      </c>
      <c r="K53" s="29">
        <f t="shared" si="17"/>
        <v>53.083333333333336</v>
      </c>
      <c r="L53" s="29" t="str">
        <f t="shared" si="18"/>
        <v>JN67JT</v>
      </c>
      <c r="M53" s="29">
        <f t="shared" si="4"/>
        <v>12.75</v>
      </c>
      <c r="N53" s="29">
        <f t="shared" si="19"/>
        <v>47.791666666666664</v>
      </c>
      <c r="O53" s="30">
        <f t="shared" si="20"/>
        <v>0.10498478863368987</v>
      </c>
      <c r="P53" s="41">
        <f t="shared" si="21"/>
        <v>668.8895838218283</v>
      </c>
      <c r="Q53" s="41">
        <f t="shared" si="22"/>
        <v>149.80091343176093</v>
      </c>
      <c r="R53" s="42">
        <f t="shared" si="23"/>
        <v>149.80091343176093</v>
      </c>
    </row>
    <row r="54" spans="1:18" ht="12.75">
      <c r="A54" s="112">
        <v>144429</v>
      </c>
      <c r="B54" s="101" t="s">
        <v>983</v>
      </c>
      <c r="C54" s="101" t="s">
        <v>348</v>
      </c>
      <c r="D54" s="113" t="s">
        <v>901</v>
      </c>
      <c r="E54" s="113" t="s">
        <v>984</v>
      </c>
      <c r="F54" s="113" t="s">
        <v>897</v>
      </c>
      <c r="G54" s="113"/>
      <c r="H54" s="114" t="s">
        <v>907</v>
      </c>
      <c r="I54" s="29" t="str">
        <f t="shared" si="0"/>
        <v>JO43DC</v>
      </c>
      <c r="J54" s="29">
        <f t="shared" si="1"/>
        <v>8.25</v>
      </c>
      <c r="K54" s="29">
        <f t="shared" si="17"/>
        <v>53.083333333333336</v>
      </c>
      <c r="L54" s="29" t="str">
        <f t="shared" si="18"/>
        <v>JN65RW</v>
      </c>
      <c r="M54" s="29">
        <f t="shared" si="4"/>
        <v>13.416666666666666</v>
      </c>
      <c r="N54" s="29">
        <f t="shared" si="19"/>
        <v>45.916666666666664</v>
      </c>
      <c r="O54" s="30">
        <f t="shared" si="20"/>
        <v>0.13802545695364632</v>
      </c>
      <c r="P54" s="41">
        <f t="shared" si="21"/>
        <v>879.4015938887668</v>
      </c>
      <c r="Q54" s="41">
        <f t="shared" si="22"/>
        <v>152.91262557184783</v>
      </c>
      <c r="R54" s="42">
        <f t="shared" si="23"/>
        <v>152.91262557184783</v>
      </c>
    </row>
    <row r="55" spans="1:18" ht="12.75">
      <c r="A55" s="109">
        <v>144429</v>
      </c>
      <c r="B55" s="110" t="s">
        <v>347</v>
      </c>
      <c r="C55" s="110" t="s">
        <v>348</v>
      </c>
      <c r="D55" s="110"/>
      <c r="E55" s="111"/>
      <c r="F55" s="111"/>
      <c r="G55" s="110"/>
      <c r="H55" s="28"/>
      <c r="I55" s="29" t="str">
        <f t="shared" si="0"/>
        <v>JO43DC</v>
      </c>
      <c r="J55" s="29">
        <f t="shared" si="1"/>
        <v>8.25</v>
      </c>
      <c r="K55" s="29">
        <f t="shared" si="17"/>
        <v>53.083333333333336</v>
      </c>
      <c r="L55" s="29" t="str">
        <f t="shared" si="18"/>
        <v>JN65RW</v>
      </c>
      <c r="M55" s="29">
        <f t="shared" si="4"/>
        <v>13.416666666666666</v>
      </c>
      <c r="N55" s="29">
        <f t="shared" si="19"/>
        <v>45.916666666666664</v>
      </c>
      <c r="O55" s="30">
        <f t="shared" si="20"/>
        <v>0.13802545695364632</v>
      </c>
      <c r="P55" s="41">
        <f t="shared" si="21"/>
        <v>879.4015938887668</v>
      </c>
      <c r="Q55" s="41">
        <f t="shared" si="22"/>
        <v>152.91262557184783</v>
      </c>
      <c r="R55" s="42">
        <f t="shared" si="23"/>
        <v>152.91262557184783</v>
      </c>
    </row>
    <row r="56" spans="1:18" ht="12.75">
      <c r="A56" s="112">
        <v>144430</v>
      </c>
      <c r="B56" s="101" t="s">
        <v>349</v>
      </c>
      <c r="C56" s="101" t="s">
        <v>350</v>
      </c>
      <c r="D56" s="113">
        <v>40</v>
      </c>
      <c r="E56" s="113" t="s">
        <v>985</v>
      </c>
      <c r="F56" s="113">
        <v>315</v>
      </c>
      <c r="G56" s="113"/>
      <c r="H56" s="114" t="s">
        <v>954</v>
      </c>
      <c r="I56" s="29" t="str">
        <f t="shared" si="0"/>
        <v>JO43DC</v>
      </c>
      <c r="J56" s="29">
        <f t="shared" si="1"/>
        <v>8.25</v>
      </c>
      <c r="K56" s="29">
        <f t="shared" si="17"/>
        <v>53.083333333333336</v>
      </c>
      <c r="L56" s="29" t="str">
        <f t="shared" si="18"/>
        <v>JO01DH</v>
      </c>
      <c r="M56" s="29">
        <f t="shared" si="4"/>
        <v>0.25</v>
      </c>
      <c r="N56" s="29">
        <f t="shared" si="19"/>
        <v>51.291666666666664</v>
      </c>
      <c r="O56" s="30">
        <f t="shared" si="20"/>
        <v>0.0910744140300277</v>
      </c>
      <c r="P56" s="41">
        <f t="shared" si="21"/>
        <v>580.2624141095155</v>
      </c>
      <c r="Q56" s="41">
        <f t="shared" si="22"/>
        <v>106.87411521484661</v>
      </c>
      <c r="R56" s="42">
        <f t="shared" si="23"/>
        <v>253.1258847851534</v>
      </c>
    </row>
    <row r="57" spans="1:18" ht="12.75">
      <c r="A57" s="112">
        <v>144431</v>
      </c>
      <c r="B57" s="101" t="s">
        <v>540</v>
      </c>
      <c r="C57" s="101" t="s">
        <v>434</v>
      </c>
      <c r="D57" s="113"/>
      <c r="E57" s="113"/>
      <c r="F57" s="113"/>
      <c r="G57" s="113"/>
      <c r="H57" s="114" t="s">
        <v>986</v>
      </c>
      <c r="I57" s="29" t="str">
        <f t="shared" si="0"/>
        <v>JO43DC</v>
      </c>
      <c r="J57" s="29">
        <f t="shared" si="1"/>
        <v>8.25</v>
      </c>
      <c r="K57" s="29">
        <f t="shared" si="17"/>
        <v>53.083333333333336</v>
      </c>
      <c r="L57" s="29" t="str">
        <f t="shared" si="18"/>
        <v>JN85JO</v>
      </c>
      <c r="M57" s="29">
        <f t="shared" si="4"/>
        <v>16.75</v>
      </c>
      <c r="N57" s="29">
        <f t="shared" si="19"/>
        <v>45.583333333333336</v>
      </c>
      <c r="O57" s="30">
        <f t="shared" si="20"/>
        <v>0.16249102803472582</v>
      </c>
      <c r="P57" s="41">
        <f t="shared" si="21"/>
        <v>1035.2790869176486</v>
      </c>
      <c r="Q57" s="41">
        <f t="shared" si="22"/>
        <v>140.24950766007447</v>
      </c>
      <c r="R57" s="42">
        <f t="shared" si="23"/>
        <v>140.24950766007447</v>
      </c>
    </row>
    <row r="58" spans="1:18" ht="12.75">
      <c r="A58" s="109">
        <v>144432</v>
      </c>
      <c r="B58" s="110" t="s">
        <v>541</v>
      </c>
      <c r="C58" s="110" t="s">
        <v>542</v>
      </c>
      <c r="D58" s="110"/>
      <c r="E58" s="111"/>
      <c r="F58" s="111"/>
      <c r="G58" s="110"/>
      <c r="H58" s="28"/>
      <c r="I58" s="29" t="str">
        <f t="shared" si="0"/>
        <v>JO43DC</v>
      </c>
      <c r="J58" s="29">
        <f t="shared" si="1"/>
        <v>8.25</v>
      </c>
      <c r="K58" s="29">
        <f t="shared" si="17"/>
        <v>53.083333333333336</v>
      </c>
      <c r="L58" s="29" t="str">
        <f t="shared" si="18"/>
        <v>JM75FV</v>
      </c>
      <c r="M58" s="29">
        <f t="shared" si="4"/>
        <v>14.416666666666666</v>
      </c>
      <c r="N58" s="29">
        <f t="shared" si="19"/>
        <v>35.875</v>
      </c>
      <c r="O58" s="30">
        <f t="shared" si="20"/>
        <v>0.30971959500747115</v>
      </c>
      <c r="P58" s="41">
        <f t="shared" si="21"/>
        <v>1973.316455671101</v>
      </c>
      <c r="Q58" s="41">
        <f t="shared" si="22"/>
        <v>163.40637131327594</v>
      </c>
      <c r="R58" s="42">
        <f t="shared" si="23"/>
        <v>163.40637131327594</v>
      </c>
    </row>
    <row r="59" spans="1:18" ht="12.75">
      <c r="A59" s="112">
        <v>144433</v>
      </c>
      <c r="B59" s="101" t="s">
        <v>987</v>
      </c>
      <c r="C59" s="101" t="s">
        <v>988</v>
      </c>
      <c r="D59" s="113" t="s">
        <v>913</v>
      </c>
      <c r="E59" s="113" t="s">
        <v>936</v>
      </c>
      <c r="F59" s="113" t="s">
        <v>897</v>
      </c>
      <c r="G59" s="113"/>
      <c r="H59" s="114"/>
      <c r="I59" s="29" t="str">
        <f t="shared" si="0"/>
        <v>JO43DC</v>
      </c>
      <c r="J59" s="29">
        <f t="shared" si="1"/>
        <v>8.25</v>
      </c>
      <c r="K59" s="29">
        <f t="shared" si="17"/>
        <v>53.083333333333336</v>
      </c>
      <c r="L59" s="29" t="str">
        <f t="shared" si="18"/>
        <v>KP52IJ</v>
      </c>
      <c r="M59" s="29">
        <f t="shared" si="4"/>
        <v>30.666666666666668</v>
      </c>
      <c r="N59" s="29">
        <f t="shared" si="19"/>
        <v>62.375</v>
      </c>
      <c r="O59" s="30">
        <f t="shared" si="20"/>
        <v>0.26215599291022507</v>
      </c>
      <c r="P59" s="41">
        <f t="shared" si="21"/>
        <v>1670.274477628917</v>
      </c>
      <c r="Q59" s="41">
        <f t="shared" si="22"/>
        <v>43.02157344490765</v>
      </c>
      <c r="R59" s="42">
        <f t="shared" si="23"/>
        <v>43.02157344490765</v>
      </c>
    </row>
    <row r="60" spans="1:18" ht="12.75">
      <c r="A60" s="109">
        <v>144434</v>
      </c>
      <c r="B60" s="110" t="s">
        <v>22</v>
      </c>
      <c r="C60" s="110" t="s">
        <v>23</v>
      </c>
      <c r="D60" s="110" t="s">
        <v>758</v>
      </c>
      <c r="E60" s="111" t="s">
        <v>745</v>
      </c>
      <c r="F60" s="111" t="s">
        <v>735</v>
      </c>
      <c r="G60" s="110">
        <v>232</v>
      </c>
      <c r="H60" s="28" t="s">
        <v>24</v>
      </c>
      <c r="I60" s="29" t="str">
        <f t="shared" si="0"/>
        <v>JO43DC</v>
      </c>
      <c r="J60" s="29">
        <f t="shared" si="1"/>
        <v>8.25</v>
      </c>
      <c r="K60" s="29">
        <f t="shared" si="17"/>
        <v>53.083333333333336</v>
      </c>
      <c r="L60" s="29" t="str">
        <f t="shared" si="18"/>
        <v>JO61EH</v>
      </c>
      <c r="M60" s="29">
        <f t="shared" si="4"/>
        <v>12.333333333333334</v>
      </c>
      <c r="N60" s="29">
        <f t="shared" si="19"/>
        <v>51.291666666666664</v>
      </c>
      <c r="O60" s="30">
        <f t="shared" si="20"/>
        <v>0.05371648552877306</v>
      </c>
      <c r="P60" s="41">
        <f t="shared" si="21"/>
        <v>342.2438442494718</v>
      </c>
      <c r="Q60" s="41">
        <f t="shared" si="22"/>
        <v>123.96496445772841</v>
      </c>
      <c r="R60" s="42">
        <f t="shared" si="23"/>
        <v>123.96496445772841</v>
      </c>
    </row>
    <row r="61" spans="1:18" ht="12.75">
      <c r="A61" s="112">
        <v>144435</v>
      </c>
      <c r="B61" s="101" t="s">
        <v>989</v>
      </c>
      <c r="C61" s="101" t="s">
        <v>990</v>
      </c>
      <c r="D61" s="113" t="s">
        <v>991</v>
      </c>
      <c r="E61" s="113"/>
      <c r="F61" s="113" t="s">
        <v>897</v>
      </c>
      <c r="G61" s="113"/>
      <c r="H61" s="114" t="s">
        <v>883</v>
      </c>
      <c r="I61" s="29" t="str">
        <f t="shared" si="0"/>
        <v>JO43DC</v>
      </c>
      <c r="J61" s="29">
        <f t="shared" si="1"/>
        <v>8.25</v>
      </c>
      <c r="K61" s="29">
        <f t="shared" si="17"/>
        <v>53.083333333333336</v>
      </c>
      <c r="L61" s="29" t="str">
        <f t="shared" si="18"/>
        <v>JN45MW</v>
      </c>
      <c r="M61" s="29">
        <f t="shared" si="4"/>
        <v>9</v>
      </c>
      <c r="N61" s="29">
        <f t="shared" si="19"/>
        <v>45.916666666666664</v>
      </c>
      <c r="O61" s="30">
        <f t="shared" si="20"/>
        <v>0.12536856705896549</v>
      </c>
      <c r="P61" s="41">
        <f t="shared" si="21"/>
        <v>798.7607513027868</v>
      </c>
      <c r="Q61" s="41">
        <f t="shared" si="22"/>
        <v>175.82354762639542</v>
      </c>
      <c r="R61" s="42">
        <f t="shared" si="23"/>
        <v>175.82354762639542</v>
      </c>
    </row>
    <row r="62" spans="1:18" ht="12.75">
      <c r="A62" s="112">
        <v>144435</v>
      </c>
      <c r="B62" s="101" t="s">
        <v>351</v>
      </c>
      <c r="C62" s="101" t="s">
        <v>992</v>
      </c>
      <c r="D62" s="113">
        <v>800</v>
      </c>
      <c r="E62" s="113" t="s">
        <v>993</v>
      </c>
      <c r="F62" s="113">
        <v>180</v>
      </c>
      <c r="G62" s="113"/>
      <c r="H62" s="114"/>
      <c r="I62" s="29" t="str">
        <f t="shared" si="0"/>
        <v>JO43DC</v>
      </c>
      <c r="J62" s="29">
        <f t="shared" si="1"/>
        <v>8.25</v>
      </c>
      <c r="K62" s="29">
        <f t="shared" si="17"/>
        <v>53.083333333333336</v>
      </c>
      <c r="L62" s="29" t="str">
        <f t="shared" si="18"/>
        <v>KP07MM</v>
      </c>
      <c r="M62" s="29">
        <f t="shared" si="4"/>
        <v>21</v>
      </c>
      <c r="N62" s="29">
        <f t="shared" si="19"/>
        <v>67.5</v>
      </c>
      <c r="O62" s="30">
        <f t="shared" si="20"/>
        <v>0.2734572992021944</v>
      </c>
      <c r="P62" s="41">
        <f t="shared" si="21"/>
        <v>1742.2784904069413</v>
      </c>
      <c r="Q62" s="41">
        <f t="shared" si="22"/>
        <v>18.22400894449843</v>
      </c>
      <c r="R62" s="42">
        <f t="shared" si="23"/>
        <v>18.22400894449843</v>
      </c>
    </row>
    <row r="63" spans="1:18" ht="12.75">
      <c r="A63" s="109">
        <v>144437</v>
      </c>
      <c r="B63" s="110" t="s">
        <v>352</v>
      </c>
      <c r="C63" s="110" t="s">
        <v>353</v>
      </c>
      <c r="D63" s="110"/>
      <c r="E63" s="111"/>
      <c r="F63" s="111"/>
      <c r="G63" s="110"/>
      <c r="H63" s="28"/>
      <c r="I63" s="29" t="str">
        <f t="shared" si="0"/>
        <v>JO43DC</v>
      </c>
      <c r="J63" s="29">
        <f t="shared" si="1"/>
        <v>8.25</v>
      </c>
      <c r="K63" s="29">
        <f t="shared" si="17"/>
        <v>53.083333333333336</v>
      </c>
      <c r="L63" s="29" t="str">
        <f t="shared" si="18"/>
        <v>JO59QC</v>
      </c>
      <c r="M63" s="29">
        <f t="shared" si="4"/>
        <v>11.333333333333334</v>
      </c>
      <c r="N63" s="29">
        <f t="shared" si="19"/>
        <v>59.083333333333336</v>
      </c>
      <c r="O63" s="30">
        <f t="shared" si="20"/>
        <v>0.1089102467725187</v>
      </c>
      <c r="P63" s="41">
        <f t="shared" si="21"/>
        <v>693.8998552617485</v>
      </c>
      <c r="Q63" s="41">
        <f t="shared" si="22"/>
        <v>14.72927884841844</v>
      </c>
      <c r="R63" s="42">
        <f t="shared" si="23"/>
        <v>14.72927884841844</v>
      </c>
    </row>
    <row r="64" spans="1:18" ht="12.75">
      <c r="A64" s="109">
        <v>144438</v>
      </c>
      <c r="B64" s="110" t="s">
        <v>543</v>
      </c>
      <c r="C64" s="110" t="s">
        <v>544</v>
      </c>
      <c r="D64" s="110"/>
      <c r="E64" s="111"/>
      <c r="F64" s="111"/>
      <c r="G64" s="110"/>
      <c r="H64" s="28"/>
      <c r="I64" s="29" t="str">
        <f t="shared" si="0"/>
        <v>JO43DC</v>
      </c>
      <c r="J64" s="29">
        <f t="shared" si="1"/>
        <v>8.25</v>
      </c>
      <c r="K64" s="29">
        <f t="shared" si="17"/>
        <v>53.083333333333336</v>
      </c>
      <c r="L64" s="29" t="str">
        <f t="shared" si="18"/>
        <v>JN39CP</v>
      </c>
      <c r="M64" s="29">
        <f t="shared" si="4"/>
        <v>6.166666666666667</v>
      </c>
      <c r="N64" s="29">
        <f t="shared" si="19"/>
        <v>49.625</v>
      </c>
      <c r="O64" s="30">
        <f t="shared" si="20"/>
        <v>0.06448221340695581</v>
      </c>
      <c r="P64" s="41">
        <f t="shared" si="21"/>
        <v>410.83552627973756</v>
      </c>
      <c r="Q64" s="41">
        <f t="shared" si="22"/>
        <v>158.56440339955446</v>
      </c>
      <c r="R64" s="42">
        <f t="shared" si="23"/>
        <v>201.43559660044554</v>
      </c>
    </row>
    <row r="65" spans="1:18" ht="12.75">
      <c r="A65" s="109">
        <v>144438</v>
      </c>
      <c r="B65" s="110" t="s">
        <v>545</v>
      </c>
      <c r="C65" s="110" t="s">
        <v>546</v>
      </c>
      <c r="D65" s="110"/>
      <c r="E65" s="111"/>
      <c r="F65" s="111"/>
      <c r="G65" s="110"/>
      <c r="H65" s="28" t="s">
        <v>547</v>
      </c>
      <c r="I65" s="29" t="str">
        <f t="shared" si="0"/>
        <v>JO43DC</v>
      </c>
      <c r="J65" s="29">
        <f t="shared" si="1"/>
        <v>8.25</v>
      </c>
      <c r="K65" s="29">
        <f t="shared" si="17"/>
        <v>53.083333333333336</v>
      </c>
      <c r="L65" s="29" t="str">
        <f t="shared" si="18"/>
        <v>JN89QQ</v>
      </c>
      <c r="M65" s="29">
        <f t="shared" si="4"/>
        <v>17.333333333333332</v>
      </c>
      <c r="N65" s="29">
        <f t="shared" si="19"/>
        <v>49.666666666666664</v>
      </c>
      <c r="O65" s="30">
        <f t="shared" si="20"/>
        <v>0.11541253395010354</v>
      </c>
      <c r="P65" s="41">
        <f t="shared" si="21"/>
        <v>735.3278775562947</v>
      </c>
      <c r="Q65" s="41">
        <f t="shared" si="22"/>
        <v>117.46310426116526</v>
      </c>
      <c r="R65" s="42">
        <f t="shared" si="23"/>
        <v>117.46310426116526</v>
      </c>
    </row>
    <row r="66" spans="1:18" ht="12.75">
      <c r="A66" s="112">
        <v>144439</v>
      </c>
      <c r="B66" s="101" t="s">
        <v>996</v>
      </c>
      <c r="C66" s="101" t="s">
        <v>997</v>
      </c>
      <c r="D66" s="113" t="s">
        <v>998</v>
      </c>
      <c r="E66" s="113" t="s">
        <v>902</v>
      </c>
      <c r="F66" s="113" t="s">
        <v>897</v>
      </c>
      <c r="G66" s="113"/>
      <c r="H66" s="70" t="s">
        <v>999</v>
      </c>
      <c r="I66" s="29" t="str">
        <f t="shared" si="0"/>
        <v>JO43DC</v>
      </c>
      <c r="J66" s="29">
        <f t="shared" si="1"/>
        <v>8.25</v>
      </c>
      <c r="K66" s="29">
        <f t="shared" si="17"/>
        <v>53.083333333333336</v>
      </c>
      <c r="L66" s="29" t="str">
        <f t="shared" si="18"/>
        <v>JO55HM</v>
      </c>
      <c r="M66" s="29">
        <f t="shared" si="4"/>
        <v>10.583333333333334</v>
      </c>
      <c r="N66" s="29">
        <f t="shared" si="19"/>
        <v>55.5</v>
      </c>
      <c r="O66" s="30">
        <f t="shared" si="20"/>
        <v>0.048408687295071084</v>
      </c>
      <c r="P66" s="41">
        <f t="shared" si="21"/>
        <v>308.4262693630864</v>
      </c>
      <c r="Q66" s="41">
        <f t="shared" si="22"/>
        <v>28.460317239733932</v>
      </c>
      <c r="R66" s="42">
        <f t="shared" si="23"/>
        <v>28.460317239733932</v>
      </c>
    </row>
    <row r="67" spans="1:18" ht="12.75">
      <c r="A67" s="112">
        <v>144439</v>
      </c>
      <c r="B67" s="101" t="s">
        <v>354</v>
      </c>
      <c r="C67" s="101" t="s">
        <v>355</v>
      </c>
      <c r="D67" s="113">
        <v>500</v>
      </c>
      <c r="E67" s="113" t="s">
        <v>994</v>
      </c>
      <c r="F67" s="113">
        <v>180</v>
      </c>
      <c r="G67" s="113"/>
      <c r="H67" s="70" t="s">
        <v>995</v>
      </c>
      <c r="I67" s="29" t="str">
        <f t="shared" si="0"/>
        <v>JO43DC</v>
      </c>
      <c r="J67" s="29">
        <f t="shared" si="1"/>
        <v>8.25</v>
      </c>
      <c r="K67" s="29">
        <f t="shared" si="17"/>
        <v>53.083333333333336</v>
      </c>
      <c r="L67" s="29" t="str">
        <f t="shared" si="18"/>
        <v>JP73HF</v>
      </c>
      <c r="M67" s="29">
        <f t="shared" si="4"/>
        <v>14.583333333333334</v>
      </c>
      <c r="N67" s="29">
        <f t="shared" si="19"/>
        <v>63.208333333333336</v>
      </c>
      <c r="O67" s="30">
        <f t="shared" si="20"/>
        <v>0.18587884939546573</v>
      </c>
      <c r="P67" s="41">
        <f t="shared" si="21"/>
        <v>1184.2899131533309</v>
      </c>
      <c r="Q67" s="41">
        <f t="shared" si="22"/>
        <v>15.607717414754612</v>
      </c>
      <c r="R67" s="42">
        <f t="shared" si="23"/>
        <v>15.607717414754612</v>
      </c>
    </row>
    <row r="68" spans="1:18" ht="12.75">
      <c r="A68" s="112">
        <v>144440</v>
      </c>
      <c r="B68" s="101" t="s">
        <v>510</v>
      </c>
      <c r="C68" s="101" t="s">
        <v>511</v>
      </c>
      <c r="D68" s="113">
        <v>1</v>
      </c>
      <c r="E68" s="113" t="s">
        <v>1000</v>
      </c>
      <c r="F68" s="113" t="s">
        <v>897</v>
      </c>
      <c r="G68" s="110">
        <v>690</v>
      </c>
      <c r="H68" s="114"/>
      <c r="I68" s="29" t="str">
        <f t="shared" si="0"/>
        <v>JO43DC</v>
      </c>
      <c r="J68" s="29">
        <f t="shared" si="1"/>
        <v>8.25</v>
      </c>
      <c r="K68" s="29">
        <f t="shared" si="17"/>
        <v>53.083333333333336</v>
      </c>
      <c r="L68" s="29" t="str">
        <f t="shared" si="18"/>
        <v>JO51GO</v>
      </c>
      <c r="M68" s="29">
        <f t="shared" si="4"/>
        <v>10.5</v>
      </c>
      <c r="N68" s="29">
        <f t="shared" si="19"/>
        <v>51.583333333333336</v>
      </c>
      <c r="O68" s="30">
        <f t="shared" si="20"/>
        <v>0.035510249497250346</v>
      </c>
      <c r="P68" s="41">
        <f t="shared" si="21"/>
        <v>226.24645262183114</v>
      </c>
      <c r="Q68" s="41">
        <f t="shared" si="22"/>
        <v>136.59650209357773</v>
      </c>
      <c r="R68" s="42">
        <f t="shared" si="23"/>
        <v>136.59650209357773</v>
      </c>
    </row>
    <row r="69" spans="1:18" ht="12.75">
      <c r="A69" s="112">
        <v>144440</v>
      </c>
      <c r="B69" s="101" t="s">
        <v>1001</v>
      </c>
      <c r="C69" s="101" t="s">
        <v>1002</v>
      </c>
      <c r="D69" s="113"/>
      <c r="E69" s="113"/>
      <c r="F69" s="113"/>
      <c r="G69" s="113"/>
      <c r="H69" s="114" t="s">
        <v>1003</v>
      </c>
      <c r="I69" s="29" t="str">
        <f t="shared" si="0"/>
        <v>JO43DC</v>
      </c>
      <c r="J69" s="29">
        <f t="shared" si="1"/>
        <v>8.25</v>
      </c>
      <c r="K69" s="29">
        <f t="shared" si="17"/>
        <v>53.083333333333336</v>
      </c>
      <c r="L69" s="29" t="str">
        <f t="shared" si="18"/>
        <v>KN00LI</v>
      </c>
      <c r="M69" s="29">
        <f t="shared" si="4"/>
        <v>20.916666666666668</v>
      </c>
      <c r="N69" s="29">
        <f t="shared" si="19"/>
        <v>40.333333333333336</v>
      </c>
      <c r="O69" s="30">
        <f t="shared" si="20"/>
        <v>0.26839129641006254</v>
      </c>
      <c r="P69" s="41">
        <f t="shared" si="21"/>
        <v>1710.0014668174315</v>
      </c>
      <c r="Q69" s="41">
        <f t="shared" si="22"/>
        <v>140.9246942989574</v>
      </c>
      <c r="R69" s="42">
        <f t="shared" si="23"/>
        <v>140.9246942989574</v>
      </c>
    </row>
    <row r="70" spans="1:18" ht="12.75">
      <c r="A70" s="112">
        <v>144441</v>
      </c>
      <c r="B70" s="101" t="s">
        <v>356</v>
      </c>
      <c r="C70" s="110" t="s">
        <v>357</v>
      </c>
      <c r="D70" s="113" t="s">
        <v>916</v>
      </c>
      <c r="E70" s="113" t="s">
        <v>1004</v>
      </c>
      <c r="F70" s="113" t="s">
        <v>1005</v>
      </c>
      <c r="G70" s="113"/>
      <c r="H70" s="114" t="s">
        <v>1103</v>
      </c>
      <c r="I70" s="29" t="str">
        <f t="shared" si="0"/>
        <v>JO43DC</v>
      </c>
      <c r="J70" s="29">
        <f t="shared" si="1"/>
        <v>8.25</v>
      </c>
      <c r="K70" s="29">
        <f t="shared" si="17"/>
        <v>53.083333333333336</v>
      </c>
      <c r="L70" s="29" t="str">
        <f t="shared" si="18"/>
        <v>JP20LG</v>
      </c>
      <c r="M70" s="29">
        <f t="shared" si="4"/>
        <v>4.916666666666667</v>
      </c>
      <c r="N70" s="29">
        <f t="shared" si="19"/>
        <v>60.25</v>
      </c>
      <c r="O70" s="30">
        <f t="shared" si="20"/>
        <v>0.12906095035528642</v>
      </c>
      <c r="P70" s="41">
        <f t="shared" si="21"/>
        <v>822.2860329986364</v>
      </c>
      <c r="Q70" s="41">
        <f t="shared" si="22"/>
        <v>12.954569894720471</v>
      </c>
      <c r="R70" s="42">
        <f t="shared" si="23"/>
        <v>347.04543010527954</v>
      </c>
    </row>
    <row r="71" spans="1:18" ht="12.75">
      <c r="A71" s="109">
        <v>144442</v>
      </c>
      <c r="B71" s="110" t="s">
        <v>358</v>
      </c>
      <c r="C71" s="110" t="s">
        <v>359</v>
      </c>
      <c r="D71" s="110"/>
      <c r="E71" s="111"/>
      <c r="F71" s="111"/>
      <c r="G71" s="110"/>
      <c r="H71" s="28"/>
      <c r="I71" s="29" t="str">
        <f t="shared" si="0"/>
        <v>JO43DC</v>
      </c>
      <c r="J71" s="29">
        <f t="shared" si="1"/>
        <v>8.25</v>
      </c>
      <c r="K71" s="29">
        <f t="shared" si="17"/>
        <v>53.083333333333336</v>
      </c>
      <c r="L71" s="29" t="str">
        <f t="shared" si="18"/>
        <v>JN54QK</v>
      </c>
      <c r="M71" s="29">
        <f t="shared" si="4"/>
        <v>11.333333333333334</v>
      </c>
      <c r="N71" s="29">
        <f t="shared" si="19"/>
        <v>44.416666666666664</v>
      </c>
      <c r="O71" s="30">
        <f t="shared" si="20"/>
        <v>0.155329290538208</v>
      </c>
      <c r="P71" s="41">
        <f t="shared" si="21"/>
        <v>989.6495088060846</v>
      </c>
      <c r="Q71" s="41">
        <f t="shared" si="22"/>
        <v>165.62076937351802</v>
      </c>
      <c r="R71" s="42">
        <f t="shared" si="23"/>
        <v>165.62076937351802</v>
      </c>
    </row>
    <row r="72" spans="1:18" ht="12.75">
      <c r="A72" s="112">
        <v>144443</v>
      </c>
      <c r="B72" s="101" t="s">
        <v>360</v>
      </c>
      <c r="C72" s="101" t="s">
        <v>1006</v>
      </c>
      <c r="D72" s="113" t="s">
        <v>916</v>
      </c>
      <c r="E72" s="113" t="s">
        <v>1007</v>
      </c>
      <c r="F72" s="113" t="s">
        <v>1008</v>
      </c>
      <c r="G72" s="113"/>
      <c r="H72" s="114" t="s">
        <v>1104</v>
      </c>
      <c r="I72" s="29" t="str">
        <f t="shared" si="0"/>
        <v>JO43DC</v>
      </c>
      <c r="J72" s="29">
        <f t="shared" si="1"/>
        <v>8.25</v>
      </c>
      <c r="K72" s="29">
        <f t="shared" si="17"/>
        <v>53.083333333333336</v>
      </c>
      <c r="L72" s="29" t="str">
        <f t="shared" si="18"/>
        <v>KP20BB</v>
      </c>
      <c r="M72" s="29">
        <f t="shared" si="4"/>
        <v>24.083333333333332</v>
      </c>
      <c r="N72" s="29">
        <f t="shared" si="19"/>
        <v>60.041666666666664</v>
      </c>
      <c r="O72" s="30">
        <f t="shared" si="20"/>
        <v>0.19393064577397645</v>
      </c>
      <c r="P72" s="41">
        <f t="shared" si="21"/>
        <v>1235.5903234197363</v>
      </c>
      <c r="Q72" s="41">
        <f t="shared" si="22"/>
        <v>44.99007574548071</v>
      </c>
      <c r="R72" s="42">
        <f t="shared" si="23"/>
        <v>44.99007574548071</v>
      </c>
    </row>
    <row r="73" spans="1:18" ht="12.75">
      <c r="A73" s="109">
        <v>144444</v>
      </c>
      <c r="B73" s="110" t="s">
        <v>28</v>
      </c>
      <c r="C73" s="110" t="s">
        <v>29</v>
      </c>
      <c r="D73" s="110" t="s">
        <v>750</v>
      </c>
      <c r="E73" s="111" t="s">
        <v>751</v>
      </c>
      <c r="F73" s="111" t="s">
        <v>735</v>
      </c>
      <c r="G73" s="110">
        <v>1025</v>
      </c>
      <c r="H73" s="28" t="s">
        <v>1105</v>
      </c>
      <c r="I73" s="29" t="str">
        <f t="shared" si="0"/>
        <v>JO43DC</v>
      </c>
      <c r="J73" s="29">
        <f t="shared" si="1"/>
        <v>8.25</v>
      </c>
      <c r="K73" s="29">
        <f t="shared" si="17"/>
        <v>53.083333333333336</v>
      </c>
      <c r="L73" s="29" t="str">
        <f t="shared" si="18"/>
        <v>JO50WC</v>
      </c>
      <c r="M73" s="29">
        <f t="shared" si="4"/>
        <v>11.833333333333334</v>
      </c>
      <c r="N73" s="29">
        <f t="shared" si="19"/>
        <v>50.083333333333336</v>
      </c>
      <c r="O73" s="30">
        <f t="shared" si="20"/>
        <v>0.06518799658681118</v>
      </c>
      <c r="P73" s="41">
        <f t="shared" si="21"/>
        <v>415.33228265355007</v>
      </c>
      <c r="Q73" s="41">
        <f t="shared" si="22"/>
        <v>142.00071641995498</v>
      </c>
      <c r="R73" s="42">
        <f t="shared" si="23"/>
        <v>142.00071641995498</v>
      </c>
    </row>
    <row r="74" spans="1:18" ht="12.75">
      <c r="A74" s="109">
        <v>144444</v>
      </c>
      <c r="B74" s="110" t="s">
        <v>548</v>
      </c>
      <c r="C74" s="110" t="s">
        <v>549</v>
      </c>
      <c r="D74" s="110"/>
      <c r="E74" s="111"/>
      <c r="F74" s="111"/>
      <c r="G74" s="110"/>
      <c r="H74" s="28"/>
      <c r="I74" s="29" t="str">
        <f t="shared" si="0"/>
        <v>JO43DC</v>
      </c>
      <c r="J74" s="29">
        <f t="shared" si="1"/>
        <v>8.25</v>
      </c>
      <c r="K74" s="29">
        <f t="shared" si="17"/>
        <v>53.083333333333336</v>
      </c>
      <c r="L74" s="29" t="str">
        <f t="shared" si="18"/>
        <v>JN53GW</v>
      </c>
      <c r="M74" s="29">
        <f t="shared" si="4"/>
        <v>10.5</v>
      </c>
      <c r="N74" s="29">
        <f t="shared" si="19"/>
        <v>43.916666666666664</v>
      </c>
      <c r="O74" s="30">
        <f t="shared" si="20"/>
        <v>0.16206905325508347</v>
      </c>
      <c r="P74" s="41">
        <f t="shared" si="21"/>
        <v>1032.5905590041134</v>
      </c>
      <c r="Q74" s="41">
        <f t="shared" si="22"/>
        <v>169.90594266395962</v>
      </c>
      <c r="R74" s="42">
        <f t="shared" si="23"/>
        <v>169.90594266395962</v>
      </c>
    </row>
    <row r="75" spans="1:18" ht="12.75">
      <c r="A75" s="112">
        <v>144445</v>
      </c>
      <c r="B75" s="101" t="s">
        <v>361</v>
      </c>
      <c r="C75" s="101" t="s">
        <v>362</v>
      </c>
      <c r="D75" s="113">
        <v>500</v>
      </c>
      <c r="E75" s="113" t="s">
        <v>1014</v>
      </c>
      <c r="F75" s="113" t="s">
        <v>1015</v>
      </c>
      <c r="G75" s="113"/>
      <c r="H75" s="114" t="s">
        <v>883</v>
      </c>
      <c r="I75" s="29" t="str">
        <f t="shared" si="0"/>
        <v>JO43DC</v>
      </c>
      <c r="J75" s="29">
        <f t="shared" si="1"/>
        <v>8.25</v>
      </c>
      <c r="K75" s="29">
        <f t="shared" si="17"/>
        <v>53.083333333333336</v>
      </c>
      <c r="L75" s="29" t="str">
        <f t="shared" si="18"/>
        <v>IP90JD</v>
      </c>
      <c r="M75" s="29">
        <f t="shared" si="4"/>
        <v>-1.25</v>
      </c>
      <c r="N75" s="29">
        <f t="shared" si="19"/>
        <v>60.125</v>
      </c>
      <c r="O75" s="30">
        <f t="shared" si="20"/>
        <v>0.1527654034555883</v>
      </c>
      <c r="P75" s="41">
        <f t="shared" si="21"/>
        <v>973.3142150365899</v>
      </c>
      <c r="Q75" s="41">
        <f t="shared" si="22"/>
        <v>32.70106017335572</v>
      </c>
      <c r="R75" s="42">
        <f t="shared" si="23"/>
        <v>327.2989398266443</v>
      </c>
    </row>
    <row r="76" spans="1:18" ht="12.75">
      <c r="A76" s="112">
        <v>144445</v>
      </c>
      <c r="B76" s="101" t="s">
        <v>1011</v>
      </c>
      <c r="C76" s="101" t="s">
        <v>549</v>
      </c>
      <c r="D76" s="113" t="s">
        <v>1012</v>
      </c>
      <c r="E76" s="113" t="s">
        <v>737</v>
      </c>
      <c r="F76" s="113" t="s">
        <v>897</v>
      </c>
      <c r="G76" s="113"/>
      <c r="H76" s="114" t="s">
        <v>1013</v>
      </c>
      <c r="I76" s="29" t="str">
        <f t="shared" si="0"/>
        <v>JO43DC</v>
      </c>
      <c r="J76" s="29">
        <f t="shared" si="1"/>
        <v>8.25</v>
      </c>
      <c r="K76" s="29">
        <f t="shared" si="17"/>
        <v>53.083333333333336</v>
      </c>
      <c r="L76" s="29" t="str">
        <f t="shared" si="18"/>
        <v>JN53GW</v>
      </c>
      <c r="M76" s="29">
        <f t="shared" si="4"/>
        <v>10.5</v>
      </c>
      <c r="N76" s="29">
        <f t="shared" si="19"/>
        <v>43.916666666666664</v>
      </c>
      <c r="O76" s="30">
        <f t="shared" si="20"/>
        <v>0.16206905325508347</v>
      </c>
      <c r="P76" s="41">
        <f t="shared" si="21"/>
        <v>1032.5905590041134</v>
      </c>
      <c r="Q76" s="41">
        <f t="shared" si="22"/>
        <v>169.90594266395962</v>
      </c>
      <c r="R76" s="42">
        <f t="shared" si="23"/>
        <v>169.90594266395962</v>
      </c>
    </row>
    <row r="77" spans="1:18" ht="12.75">
      <c r="A77" s="109">
        <v>144446</v>
      </c>
      <c r="B77" s="110" t="s">
        <v>497</v>
      </c>
      <c r="C77" s="110" t="s">
        <v>498</v>
      </c>
      <c r="D77" s="110"/>
      <c r="E77" s="111"/>
      <c r="F77" s="111"/>
      <c r="G77" s="110"/>
      <c r="H77" s="28" t="s">
        <v>550</v>
      </c>
      <c r="I77" s="29" t="str">
        <f t="shared" si="0"/>
        <v>JO43DC</v>
      </c>
      <c r="J77" s="29">
        <f t="shared" si="1"/>
        <v>8.25</v>
      </c>
      <c r="K77" s="29">
        <f t="shared" si="17"/>
        <v>53.083333333333336</v>
      </c>
      <c r="L77" s="29" t="str">
        <f t="shared" si="18"/>
        <v>JN78DU</v>
      </c>
      <c r="M77" s="29">
        <f t="shared" si="4"/>
        <v>14.25</v>
      </c>
      <c r="N77" s="29">
        <f t="shared" si="19"/>
        <v>48.833333333333336</v>
      </c>
      <c r="O77" s="30">
        <f t="shared" si="20"/>
        <v>0.09919460056383955</v>
      </c>
      <c r="P77" s="41">
        <f t="shared" si="21"/>
        <v>631.998558572391</v>
      </c>
      <c r="Q77" s="41">
        <f t="shared" si="22"/>
        <v>135.98985244770992</v>
      </c>
      <c r="R77" s="42">
        <f t="shared" si="23"/>
        <v>135.98985244770992</v>
      </c>
    </row>
    <row r="78" spans="1:18" ht="12.75">
      <c r="A78" s="112">
        <v>144447</v>
      </c>
      <c r="B78" s="101" t="s">
        <v>363</v>
      </c>
      <c r="C78" s="101" t="s">
        <v>364</v>
      </c>
      <c r="D78" s="113" t="s">
        <v>894</v>
      </c>
      <c r="E78" s="113" t="s">
        <v>1016</v>
      </c>
      <c r="F78" s="113" t="s">
        <v>897</v>
      </c>
      <c r="G78" s="113"/>
      <c r="H78" s="114"/>
      <c r="I78" s="29" t="str">
        <f t="shared" si="0"/>
        <v>JO43DC</v>
      </c>
      <c r="J78" s="29">
        <f t="shared" si="1"/>
        <v>8.25</v>
      </c>
      <c r="K78" s="29">
        <f t="shared" si="17"/>
        <v>53.083333333333336</v>
      </c>
      <c r="L78" s="29" t="str">
        <f t="shared" si="18"/>
        <v>JO97CJ</v>
      </c>
      <c r="M78" s="29">
        <f t="shared" si="4"/>
        <v>18.166666666666668</v>
      </c>
      <c r="N78" s="29">
        <f t="shared" si="19"/>
        <v>57.375</v>
      </c>
      <c r="O78" s="30">
        <f t="shared" si="20"/>
        <v>0.1237097867775645</v>
      </c>
      <c r="P78" s="41">
        <f t="shared" si="21"/>
        <v>788.1921644958967</v>
      </c>
      <c r="Q78" s="41">
        <f t="shared" si="22"/>
        <v>48.80296611766815</v>
      </c>
      <c r="R78" s="42">
        <f t="shared" si="23"/>
        <v>48.80296611766815</v>
      </c>
    </row>
    <row r="79" spans="1:18" ht="12.75">
      <c r="A79" s="112">
        <v>144448</v>
      </c>
      <c r="B79" s="101" t="s">
        <v>365</v>
      </c>
      <c r="C79" s="101" t="s">
        <v>31</v>
      </c>
      <c r="D79" s="113">
        <v>120</v>
      </c>
      <c r="E79" s="113" t="s">
        <v>1021</v>
      </c>
      <c r="F79" s="113">
        <v>345</v>
      </c>
      <c r="G79" s="113"/>
      <c r="H79" s="28" t="s">
        <v>1106</v>
      </c>
      <c r="I79" s="29" t="str">
        <f t="shared" si="0"/>
        <v>JO43DC</v>
      </c>
      <c r="J79" s="29">
        <f t="shared" si="1"/>
        <v>8.25</v>
      </c>
      <c r="K79" s="29">
        <f t="shared" si="17"/>
        <v>53.083333333333336</v>
      </c>
      <c r="L79" s="29" t="str">
        <f t="shared" si="18"/>
        <v>JN37OE</v>
      </c>
      <c r="M79" s="29">
        <f t="shared" si="4"/>
        <v>7.166666666666667</v>
      </c>
      <c r="N79" s="29">
        <f t="shared" si="19"/>
        <v>47.166666666666664</v>
      </c>
      <c r="O79" s="30">
        <f t="shared" si="20"/>
        <v>0.10397102313857198</v>
      </c>
      <c r="P79" s="41">
        <f t="shared" si="21"/>
        <v>662.4305797227837</v>
      </c>
      <c r="Q79" s="41">
        <f t="shared" si="22"/>
        <v>172.88544230528137</v>
      </c>
      <c r="R79" s="42">
        <f t="shared" si="23"/>
        <v>187.11455769471863</v>
      </c>
    </row>
    <row r="80" spans="1:18" ht="12.75">
      <c r="A80" s="112">
        <v>144448</v>
      </c>
      <c r="B80" s="101" t="s">
        <v>1017</v>
      </c>
      <c r="C80" s="101" t="s">
        <v>1018</v>
      </c>
      <c r="D80" s="113" t="s">
        <v>894</v>
      </c>
      <c r="E80" s="113" t="s">
        <v>1019</v>
      </c>
      <c r="F80" s="113" t="s">
        <v>1020</v>
      </c>
      <c r="G80" s="113"/>
      <c r="H80" s="114"/>
      <c r="I80" s="29" t="str">
        <f t="shared" si="0"/>
        <v>JO43DC</v>
      </c>
      <c r="J80" s="29">
        <f t="shared" si="1"/>
        <v>8.25</v>
      </c>
      <c r="K80" s="29">
        <f t="shared" si="17"/>
        <v>53.083333333333336</v>
      </c>
      <c r="L80" s="29" t="str">
        <f t="shared" si="18"/>
        <v>JO57TX</v>
      </c>
      <c r="M80" s="29">
        <f t="shared" si="4"/>
        <v>11.583333333333334</v>
      </c>
      <c r="N80" s="29">
        <f t="shared" si="19"/>
        <v>57.958333333333336</v>
      </c>
      <c r="O80" s="30">
        <f t="shared" si="20"/>
        <v>0.09120906638091353</v>
      </c>
      <c r="P80" s="41">
        <f t="shared" si="21"/>
        <v>581.1203246327144</v>
      </c>
      <c r="Q80" s="41">
        <f t="shared" si="22"/>
        <v>19.79650086090303</v>
      </c>
      <c r="R80" s="42">
        <f t="shared" si="23"/>
        <v>19.79650086090303</v>
      </c>
    </row>
    <row r="81" spans="1:18" ht="12.75">
      <c r="A81" s="109">
        <v>144449</v>
      </c>
      <c r="B81" s="110" t="s">
        <v>366</v>
      </c>
      <c r="C81" s="110" t="s">
        <v>367</v>
      </c>
      <c r="D81" s="110"/>
      <c r="E81" s="111"/>
      <c r="F81" s="111"/>
      <c r="G81" s="110"/>
      <c r="H81" s="28"/>
      <c r="I81" s="29" t="str">
        <f t="shared" si="0"/>
        <v>JO43DC</v>
      </c>
      <c r="J81" s="29">
        <f t="shared" si="1"/>
        <v>8.25</v>
      </c>
      <c r="K81" s="29">
        <f t="shared" si="17"/>
        <v>53.083333333333336</v>
      </c>
      <c r="L81" s="29" t="str">
        <f t="shared" si="18"/>
        <v>JN62IG</v>
      </c>
      <c r="M81" s="29">
        <f t="shared" si="4"/>
        <v>12.666666666666666</v>
      </c>
      <c r="N81" s="29">
        <f t="shared" si="19"/>
        <v>42.25</v>
      </c>
      <c r="O81" s="30">
        <f t="shared" si="20"/>
        <v>0.1959777701753369</v>
      </c>
      <c r="P81" s="41">
        <f t="shared" si="21"/>
        <v>1248.633167118124</v>
      </c>
      <c r="Q81" s="41">
        <f t="shared" si="22"/>
        <v>162.97808566284803</v>
      </c>
      <c r="R81" s="42">
        <f t="shared" si="23"/>
        <v>162.97808566284803</v>
      </c>
    </row>
    <row r="82" spans="1:18" ht="12.75">
      <c r="A82" s="112">
        <v>144449</v>
      </c>
      <c r="B82" s="101" t="s">
        <v>1022</v>
      </c>
      <c r="C82" s="101" t="s">
        <v>1023</v>
      </c>
      <c r="D82" s="113"/>
      <c r="E82" s="113"/>
      <c r="F82" s="113"/>
      <c r="G82" s="113"/>
      <c r="H82" s="70" t="s">
        <v>968</v>
      </c>
      <c r="I82" s="29" t="str">
        <f t="shared" si="0"/>
        <v>JO43DC</v>
      </c>
      <c r="J82" s="29">
        <f t="shared" si="1"/>
        <v>8.25</v>
      </c>
      <c r="K82" s="29">
        <f t="shared" si="17"/>
        <v>53.083333333333336</v>
      </c>
      <c r="L82" s="29" t="str">
        <f t="shared" si="18"/>
        <v>KN35FC</v>
      </c>
      <c r="M82" s="29">
        <f t="shared" si="4"/>
        <v>26.416666666666668</v>
      </c>
      <c r="N82" s="29">
        <f t="shared" si="19"/>
        <v>45.083333333333336</v>
      </c>
      <c r="O82" s="30">
        <f t="shared" si="20"/>
        <v>0.24912780803403112</v>
      </c>
      <c r="P82" s="41">
        <f t="shared" si="21"/>
        <v>1587.2680033272225</v>
      </c>
      <c r="Q82" s="41">
        <f t="shared" si="22"/>
        <v>116.76516761136743</v>
      </c>
      <c r="R82" s="42">
        <f t="shared" si="23"/>
        <v>116.76516761136743</v>
      </c>
    </row>
    <row r="83" spans="1:18" ht="12.75">
      <c r="A83" s="112">
        <v>144450</v>
      </c>
      <c r="B83" s="101" t="s">
        <v>32</v>
      </c>
      <c r="C83" s="101" t="s">
        <v>368</v>
      </c>
      <c r="D83" s="113">
        <v>10</v>
      </c>
      <c r="E83" s="113" t="s">
        <v>1024</v>
      </c>
      <c r="F83" s="113" t="s">
        <v>897</v>
      </c>
      <c r="G83" s="110">
        <v>120</v>
      </c>
      <c r="H83" s="28" t="s">
        <v>34</v>
      </c>
      <c r="I83" s="29" t="str">
        <f t="shared" si="0"/>
        <v>JO43DC</v>
      </c>
      <c r="J83" s="29">
        <f t="shared" si="1"/>
        <v>8.25</v>
      </c>
      <c r="K83" s="29">
        <f t="shared" si="17"/>
        <v>53.083333333333336</v>
      </c>
      <c r="L83" s="29" t="str">
        <f t="shared" si="18"/>
        <v>JO62KK</v>
      </c>
      <c r="M83" s="29">
        <f t="shared" si="4"/>
        <v>12.833333333333334</v>
      </c>
      <c r="N83" s="29">
        <f t="shared" si="19"/>
        <v>52.416666666666664</v>
      </c>
      <c r="O83" s="30">
        <f t="shared" si="20"/>
        <v>0.04978885608766781</v>
      </c>
      <c r="P83" s="41">
        <f t="shared" si="21"/>
        <v>317.21973879135794</v>
      </c>
      <c r="Q83" s="41">
        <f t="shared" si="22"/>
        <v>101.68062542608453</v>
      </c>
      <c r="R83" s="42">
        <f t="shared" si="23"/>
        <v>101.68062542608453</v>
      </c>
    </row>
    <row r="84" spans="1:18" ht="12.75">
      <c r="A84" s="112">
        <v>144450</v>
      </c>
      <c r="B84" s="101" t="s">
        <v>369</v>
      </c>
      <c r="C84" s="101" t="s">
        <v>1025</v>
      </c>
      <c r="D84" s="113" t="s">
        <v>1026</v>
      </c>
      <c r="E84" s="113" t="s">
        <v>737</v>
      </c>
      <c r="F84" s="113" t="s">
        <v>897</v>
      </c>
      <c r="G84" s="113"/>
      <c r="H84" s="70"/>
      <c r="I84" s="29" t="str">
        <f t="shared" si="0"/>
        <v>JO43DC</v>
      </c>
      <c r="J84" s="29">
        <f t="shared" si="1"/>
        <v>8.25</v>
      </c>
      <c r="K84" s="29">
        <f t="shared" si="17"/>
        <v>53.083333333333336</v>
      </c>
      <c r="L84" s="29" t="str">
        <f t="shared" si="18"/>
        <v>JN24GB</v>
      </c>
      <c r="M84" s="29">
        <f t="shared" si="4"/>
        <v>4.5</v>
      </c>
      <c r="N84" s="29">
        <f t="shared" si="19"/>
        <v>44.041666666666664</v>
      </c>
      <c r="O84" s="30">
        <f t="shared" si="20"/>
        <v>0.16358451053988476</v>
      </c>
      <c r="P84" s="41">
        <f t="shared" si="21"/>
        <v>1042.245992002768</v>
      </c>
      <c r="Q84" s="41">
        <f t="shared" si="22"/>
        <v>163.22076734444678</v>
      </c>
      <c r="R84" s="42">
        <f t="shared" si="23"/>
        <v>196.77923265555322</v>
      </c>
    </row>
    <row r="85" spans="1:18" ht="12.75">
      <c r="A85" s="112">
        <v>144450</v>
      </c>
      <c r="B85" s="101" t="s">
        <v>1027</v>
      </c>
      <c r="C85" s="101" t="s">
        <v>1028</v>
      </c>
      <c r="D85" s="113" t="s">
        <v>1009</v>
      </c>
      <c r="E85" s="113" t="s">
        <v>1019</v>
      </c>
      <c r="F85" s="113" t="s">
        <v>897</v>
      </c>
      <c r="G85" s="113"/>
      <c r="H85" s="70" t="s">
        <v>898</v>
      </c>
      <c r="I85" s="29" t="str">
        <f t="shared" si="0"/>
        <v>JO43DC</v>
      </c>
      <c r="J85" s="29">
        <f t="shared" si="1"/>
        <v>8.25</v>
      </c>
      <c r="K85" s="29">
        <f t="shared" si="17"/>
        <v>53.083333333333336</v>
      </c>
      <c r="L85" s="29" t="str">
        <f t="shared" si="18"/>
        <v>KO84UF</v>
      </c>
      <c r="M85" s="29">
        <f t="shared" si="4"/>
        <v>37.666666666666664</v>
      </c>
      <c r="N85" s="29">
        <f t="shared" si="19"/>
        <v>54.208333333333336</v>
      </c>
      <c r="O85" s="30">
        <f t="shared" si="20"/>
        <v>0.3027629746389866</v>
      </c>
      <c r="P85" s="41">
        <f t="shared" si="21"/>
        <v>1928.9937403173753</v>
      </c>
      <c r="Q85" s="41">
        <f t="shared" si="22"/>
        <v>74.45222181111907</v>
      </c>
      <c r="R85" s="42">
        <f t="shared" si="23"/>
        <v>74.45222181111907</v>
      </c>
    </row>
    <row r="86" spans="1:18" ht="12.75">
      <c r="A86" s="112">
        <v>144451</v>
      </c>
      <c r="B86" s="101" t="s">
        <v>370</v>
      </c>
      <c r="C86" s="101" t="s">
        <v>1029</v>
      </c>
      <c r="D86" s="113">
        <v>500</v>
      </c>
      <c r="E86" s="113" t="s">
        <v>1030</v>
      </c>
      <c r="F86" s="113" t="s">
        <v>1031</v>
      </c>
      <c r="G86" s="113"/>
      <c r="H86" s="70"/>
      <c r="I86" s="29" t="str">
        <f t="shared" si="0"/>
        <v>JO43DC</v>
      </c>
      <c r="J86" s="29">
        <f t="shared" si="1"/>
        <v>8.25</v>
      </c>
      <c r="K86" s="29">
        <f t="shared" si="17"/>
        <v>53.083333333333336</v>
      </c>
      <c r="L86" s="29" t="str">
        <f t="shared" si="18"/>
        <v>JP99EC</v>
      </c>
      <c r="M86" s="29">
        <f t="shared" si="4"/>
        <v>18.333333333333332</v>
      </c>
      <c r="N86" s="29">
        <f t="shared" si="19"/>
        <v>69.08333333333333</v>
      </c>
      <c r="O86" s="30">
        <f t="shared" si="20"/>
        <v>0.29102767045510447</v>
      </c>
      <c r="P86" s="41">
        <f t="shared" si="21"/>
        <v>1854.2245967706071</v>
      </c>
      <c r="Q86" s="41">
        <f t="shared" si="22"/>
        <v>12.582006155312579</v>
      </c>
      <c r="R86" s="42">
        <f t="shared" si="23"/>
        <v>12.582006155312579</v>
      </c>
    </row>
    <row r="87" spans="1:18" ht="12.75">
      <c r="A87" s="112">
        <v>144452</v>
      </c>
      <c r="B87" s="101" t="s">
        <v>552</v>
      </c>
      <c r="C87" s="101" t="s">
        <v>553</v>
      </c>
      <c r="D87" s="113" t="s">
        <v>945</v>
      </c>
      <c r="E87" s="113" t="s">
        <v>902</v>
      </c>
      <c r="F87" s="113" t="s">
        <v>897</v>
      </c>
      <c r="G87" s="113"/>
      <c r="H87" s="70" t="s">
        <v>1033</v>
      </c>
      <c r="I87" s="29" t="str">
        <f t="shared" si="0"/>
        <v>JO43DC</v>
      </c>
      <c r="J87" s="29">
        <f t="shared" si="1"/>
        <v>8.25</v>
      </c>
      <c r="K87" s="29">
        <f t="shared" si="17"/>
        <v>53.083333333333336</v>
      </c>
      <c r="L87" s="29" t="str">
        <f t="shared" si="18"/>
        <v>JN40QW</v>
      </c>
      <c r="M87" s="29">
        <f t="shared" si="4"/>
        <v>9.333333333333334</v>
      </c>
      <c r="N87" s="29">
        <f t="shared" si="19"/>
        <v>40.916666666666664</v>
      </c>
      <c r="O87" s="30">
        <f t="shared" si="20"/>
        <v>0.21273300207644463</v>
      </c>
      <c r="P87" s="41">
        <f t="shared" si="21"/>
        <v>1355.3857761296517</v>
      </c>
      <c r="Q87" s="41">
        <f t="shared" si="22"/>
        <v>176.11990683764333</v>
      </c>
      <c r="R87" s="42">
        <f t="shared" si="23"/>
        <v>176.11990683764333</v>
      </c>
    </row>
    <row r="88" spans="1:18" ht="12.75">
      <c r="A88" s="112">
        <v>144452</v>
      </c>
      <c r="B88" s="101" t="s">
        <v>371</v>
      </c>
      <c r="C88" s="101" t="s">
        <v>372</v>
      </c>
      <c r="D88" s="113" t="s">
        <v>1032</v>
      </c>
      <c r="E88" s="113" t="s">
        <v>1021</v>
      </c>
      <c r="F88" s="113">
        <v>90</v>
      </c>
      <c r="G88" s="113"/>
      <c r="H88" s="70"/>
      <c r="I88" s="29" t="str">
        <f t="shared" si="0"/>
        <v>JO43DC</v>
      </c>
      <c r="J88" s="29">
        <f t="shared" si="1"/>
        <v>8.25</v>
      </c>
      <c r="K88" s="29">
        <f t="shared" si="17"/>
        <v>53.083333333333336</v>
      </c>
      <c r="L88" s="29" t="str">
        <f t="shared" si="18"/>
        <v>JO60CF</v>
      </c>
      <c r="M88" s="29">
        <f t="shared" si="4"/>
        <v>12.166666666666666</v>
      </c>
      <c r="N88" s="29">
        <f t="shared" si="19"/>
        <v>50.208333333333336</v>
      </c>
      <c r="O88" s="30">
        <f t="shared" si="20"/>
        <v>0.06568502894346162</v>
      </c>
      <c r="P88" s="41">
        <f t="shared" si="21"/>
        <v>418.49902490747706</v>
      </c>
      <c r="Q88" s="41">
        <f t="shared" si="22"/>
        <v>138.24020612015372</v>
      </c>
      <c r="R88" s="42">
        <f t="shared" si="23"/>
        <v>138.24020612015372</v>
      </c>
    </row>
    <row r="89" spans="1:18" ht="12.75">
      <c r="A89" s="112">
        <v>144453</v>
      </c>
      <c r="B89" s="101" t="s">
        <v>373</v>
      </c>
      <c r="C89" s="101" t="s">
        <v>374</v>
      </c>
      <c r="D89" s="113">
        <v>20</v>
      </c>
      <c r="E89" s="113" t="s">
        <v>963</v>
      </c>
      <c r="F89" s="113">
        <v>160</v>
      </c>
      <c r="G89" s="113"/>
      <c r="H89" s="70" t="s">
        <v>907</v>
      </c>
      <c r="I89" s="29" t="str">
        <f t="shared" si="0"/>
        <v>JO43DC</v>
      </c>
      <c r="J89" s="29">
        <f t="shared" si="1"/>
        <v>8.25</v>
      </c>
      <c r="K89" s="29">
        <f t="shared" si="17"/>
        <v>53.083333333333336</v>
      </c>
      <c r="L89" s="29" t="str">
        <f t="shared" si="18"/>
        <v>IO86MN</v>
      </c>
      <c r="M89" s="29">
        <f t="shared" si="4"/>
        <v>-3</v>
      </c>
      <c r="N89" s="29">
        <f t="shared" si="19"/>
        <v>56.541666666666664</v>
      </c>
      <c r="O89" s="30">
        <f t="shared" si="20"/>
        <v>0.12802631809256515</v>
      </c>
      <c r="P89" s="41">
        <f t="shared" si="21"/>
        <v>815.6940804631604</v>
      </c>
      <c r="Q89" s="41">
        <f t="shared" si="22"/>
        <v>57.397958948233345</v>
      </c>
      <c r="R89" s="42">
        <f t="shared" si="23"/>
        <v>302.60204105176666</v>
      </c>
    </row>
    <row r="90" spans="1:18" ht="12.75">
      <c r="A90" s="112">
        <v>144453</v>
      </c>
      <c r="B90" s="101" t="s">
        <v>379</v>
      </c>
      <c r="C90" s="101" t="s">
        <v>380</v>
      </c>
      <c r="D90" s="113"/>
      <c r="E90" s="113"/>
      <c r="F90" s="113"/>
      <c r="G90" s="113"/>
      <c r="H90" s="28" t="s">
        <v>551</v>
      </c>
      <c r="I90" s="29" t="str">
        <f t="shared" si="0"/>
        <v>JO43DC</v>
      </c>
      <c r="J90" s="29">
        <f t="shared" si="1"/>
        <v>8.25</v>
      </c>
      <c r="K90" s="29">
        <f aca="true" t="shared" si="24" ref="K90:K125">(CODE(MID(I90,2,1))-74)*10+MID(I90,4,1)*1+(CODE(MID(I90,6,1))-65)/24</f>
        <v>53.083333333333336</v>
      </c>
      <c r="L90" s="29" t="str">
        <f aca="true" t="shared" si="25" ref="L90:L125">UPPER(C90)</f>
        <v>JN63IB</v>
      </c>
      <c r="M90" s="29">
        <f t="shared" si="4"/>
        <v>12.666666666666666</v>
      </c>
      <c r="N90" s="29">
        <f aca="true" t="shared" si="26" ref="N90:N125">(CODE(MID(L90,2,1))-74)*10+MID(L90,4,1)*1+(CODE(MID(L90,6,1))-65)/24</f>
        <v>43.041666666666664</v>
      </c>
      <c r="O90" s="30">
        <f aca="true" t="shared" si="27" ref="O90:O125">ACOS(SIN(N90*PI()/180)*SIN(K90*PI()/180)+COS(N90*PI()/180)*COS(K90*PI()/180)*COS((J90-M90)*PI()/180))</f>
        <v>0.18258519342483304</v>
      </c>
      <c r="P90" s="41">
        <f aca="true" t="shared" si="28" ref="P90:P125">IF(C90="","",6371.3*O90)</f>
        <v>1163.3050428676388</v>
      </c>
      <c r="Q90" s="41">
        <f aca="true" t="shared" si="29" ref="Q90:Q125">ACOS((SIN(N90*PI()/180)-SIN(K90*PI()/180)*COS(O90))/(COS(K90*PI()/180)*SIN(O90)))*180/PI()</f>
        <v>161.94236068937605</v>
      </c>
      <c r="R90" s="42">
        <f aca="true" t="shared" si="30" ref="R90:R125">IF(C90="","",IF((SIN((M90-J90)*PI()/180))&lt;0,360-Q90,Q90))</f>
        <v>161.94236068937605</v>
      </c>
    </row>
    <row r="91" spans="1:18" ht="12.75">
      <c r="A91" s="109">
        <v>144454</v>
      </c>
      <c r="B91" s="110" t="s">
        <v>552</v>
      </c>
      <c r="C91" s="110" t="s">
        <v>553</v>
      </c>
      <c r="D91" s="110"/>
      <c r="E91" s="111"/>
      <c r="F91" s="111"/>
      <c r="G91" s="110"/>
      <c r="H91" s="28"/>
      <c r="I91" s="29" t="str">
        <f t="shared" si="0"/>
        <v>JO43DC</v>
      </c>
      <c r="J91" s="29">
        <f t="shared" si="1"/>
        <v>8.25</v>
      </c>
      <c r="K91" s="29">
        <f t="shared" si="24"/>
        <v>53.083333333333336</v>
      </c>
      <c r="L91" s="29" t="str">
        <f t="shared" si="25"/>
        <v>JN40QW</v>
      </c>
      <c r="M91" s="29">
        <f t="shared" si="4"/>
        <v>9.333333333333334</v>
      </c>
      <c r="N91" s="29">
        <f t="shared" si="26"/>
        <v>40.916666666666664</v>
      </c>
      <c r="O91" s="30">
        <f t="shared" si="27"/>
        <v>0.21273300207644463</v>
      </c>
      <c r="P91" s="41">
        <f t="shared" si="28"/>
        <v>1355.3857761296517</v>
      </c>
      <c r="Q91" s="41">
        <f t="shared" si="29"/>
        <v>176.11990683764333</v>
      </c>
      <c r="R91" s="42">
        <f t="shared" si="30"/>
        <v>176.11990683764333</v>
      </c>
    </row>
    <row r="92" spans="1:18" ht="12.75">
      <c r="A92" s="112">
        <v>144455</v>
      </c>
      <c r="B92" s="101" t="s">
        <v>554</v>
      </c>
      <c r="C92" s="101" t="s">
        <v>555</v>
      </c>
      <c r="D92" s="113" t="s">
        <v>969</v>
      </c>
      <c r="E92" s="113" t="s">
        <v>829</v>
      </c>
      <c r="F92" s="113" t="s">
        <v>1035</v>
      </c>
      <c r="G92" s="113"/>
      <c r="H92" s="70"/>
      <c r="I92" s="29" t="str">
        <f t="shared" si="0"/>
        <v>JO43DC</v>
      </c>
      <c r="J92" s="29">
        <f t="shared" si="1"/>
        <v>8.25</v>
      </c>
      <c r="K92" s="29">
        <f t="shared" si="24"/>
        <v>53.083333333333336</v>
      </c>
      <c r="L92" s="29" t="str">
        <f t="shared" si="25"/>
        <v>KP30NN</v>
      </c>
      <c r="M92" s="29">
        <f t="shared" si="4"/>
        <v>27.083333333333332</v>
      </c>
      <c r="N92" s="29">
        <f t="shared" si="26"/>
        <v>60.541666666666664</v>
      </c>
      <c r="O92" s="30">
        <f t="shared" si="27"/>
        <v>0.22079097268031522</v>
      </c>
      <c r="P92" s="41">
        <f t="shared" si="28"/>
        <v>1406.7255242380925</v>
      </c>
      <c r="Q92" s="41">
        <f t="shared" si="29"/>
        <v>46.46199736993559</v>
      </c>
      <c r="R92" s="42">
        <f t="shared" si="30"/>
        <v>46.46199736993559</v>
      </c>
    </row>
    <row r="93" spans="1:18" ht="12.75">
      <c r="A93" s="112">
        <v>144456</v>
      </c>
      <c r="B93" s="101" t="s">
        <v>1036</v>
      </c>
      <c r="C93" s="101" t="s">
        <v>35</v>
      </c>
      <c r="D93" s="113">
        <v>1</v>
      </c>
      <c r="E93" s="113" t="s">
        <v>1010</v>
      </c>
      <c r="F93" s="113" t="s">
        <v>897</v>
      </c>
      <c r="G93" s="113"/>
      <c r="H93" s="70"/>
      <c r="I93" s="29" t="str">
        <f t="shared" si="0"/>
        <v>JO43DC</v>
      </c>
      <c r="J93" s="29">
        <f t="shared" si="1"/>
        <v>8.25</v>
      </c>
      <c r="K93" s="29">
        <f t="shared" si="24"/>
        <v>53.083333333333336</v>
      </c>
      <c r="L93" s="29" t="str">
        <f t="shared" si="25"/>
        <v>JO50AL</v>
      </c>
      <c r="M93" s="29">
        <f t="shared" si="4"/>
        <v>10</v>
      </c>
      <c r="N93" s="29">
        <f t="shared" si="26"/>
        <v>50.458333333333336</v>
      </c>
      <c r="O93" s="30">
        <f t="shared" si="27"/>
        <v>0.049556520795252634</v>
      </c>
      <c r="P93" s="41">
        <f t="shared" si="28"/>
        <v>315.73946094279313</v>
      </c>
      <c r="Q93" s="41">
        <f t="shared" si="29"/>
        <v>156.89106028016374</v>
      </c>
      <c r="R93" s="42">
        <f t="shared" si="30"/>
        <v>156.89106028016374</v>
      </c>
    </row>
    <row r="94" spans="1:18" ht="12.75">
      <c r="A94" s="109">
        <v>144456</v>
      </c>
      <c r="B94" s="110" t="s">
        <v>754</v>
      </c>
      <c r="C94" s="110" t="s">
        <v>35</v>
      </c>
      <c r="D94" s="110" t="s">
        <v>755</v>
      </c>
      <c r="E94" s="111" t="s">
        <v>751</v>
      </c>
      <c r="F94" s="111" t="s">
        <v>756</v>
      </c>
      <c r="G94" s="110">
        <v>930</v>
      </c>
      <c r="H94" s="28" t="s">
        <v>36</v>
      </c>
      <c r="I94" s="29" t="str">
        <f t="shared" si="0"/>
        <v>JO43DC</v>
      </c>
      <c r="J94" s="29">
        <f t="shared" si="1"/>
        <v>8.25</v>
      </c>
      <c r="K94" s="29">
        <f t="shared" si="24"/>
        <v>53.083333333333336</v>
      </c>
      <c r="L94" s="29" t="str">
        <f t="shared" si="25"/>
        <v>JO50AL</v>
      </c>
      <c r="M94" s="29">
        <f t="shared" si="4"/>
        <v>10</v>
      </c>
      <c r="N94" s="29">
        <f t="shared" si="26"/>
        <v>50.458333333333336</v>
      </c>
      <c r="O94" s="30">
        <f t="shared" si="27"/>
        <v>0.049556520795252634</v>
      </c>
      <c r="P94" s="41">
        <f t="shared" si="28"/>
        <v>315.73946094279313</v>
      </c>
      <c r="Q94" s="41">
        <f t="shared" si="29"/>
        <v>156.89106028016374</v>
      </c>
      <c r="R94" s="42">
        <f t="shared" si="30"/>
        <v>156.89106028016374</v>
      </c>
    </row>
    <row r="95" spans="1:18" ht="12.75">
      <c r="A95" s="112">
        <v>144457</v>
      </c>
      <c r="B95" s="101" t="s">
        <v>375</v>
      </c>
      <c r="C95" s="101" t="s">
        <v>376</v>
      </c>
      <c r="D95" s="113">
        <v>100</v>
      </c>
      <c r="E95" s="113" t="s">
        <v>1037</v>
      </c>
      <c r="F95" s="113" t="s">
        <v>863</v>
      </c>
      <c r="G95" s="113"/>
      <c r="H95" s="70"/>
      <c r="I95" s="29" t="str">
        <f t="shared" si="0"/>
        <v>JO43DC</v>
      </c>
      <c r="J95" s="29">
        <f t="shared" si="1"/>
        <v>8.25</v>
      </c>
      <c r="K95" s="29">
        <f t="shared" si="24"/>
        <v>53.083333333333336</v>
      </c>
      <c r="L95" s="29" t="str">
        <f t="shared" si="25"/>
        <v>JP94TF</v>
      </c>
      <c r="M95" s="29">
        <f t="shared" si="4"/>
        <v>19.583333333333332</v>
      </c>
      <c r="N95" s="29">
        <f t="shared" si="26"/>
        <v>64.20833333333333</v>
      </c>
      <c r="O95" s="30">
        <f t="shared" si="27"/>
        <v>0.21901245020552595</v>
      </c>
      <c r="P95" s="41">
        <f t="shared" si="28"/>
        <v>1395.3940239944675</v>
      </c>
      <c r="Q95" s="41">
        <f t="shared" si="29"/>
        <v>23.175417713139698</v>
      </c>
      <c r="R95" s="42">
        <f t="shared" si="30"/>
        <v>23.175417713139698</v>
      </c>
    </row>
    <row r="96" spans="1:18" ht="12.75">
      <c r="A96" s="112">
        <v>144458</v>
      </c>
      <c r="B96" s="101" t="s">
        <v>377</v>
      </c>
      <c r="C96" s="101" t="s">
        <v>378</v>
      </c>
      <c r="D96" s="113">
        <v>25</v>
      </c>
      <c r="E96" s="113" t="s">
        <v>737</v>
      </c>
      <c r="F96" s="113" t="s">
        <v>897</v>
      </c>
      <c r="G96" s="113"/>
      <c r="H96" s="70"/>
      <c r="I96" s="29" t="str">
        <f t="shared" si="0"/>
        <v>JO43DC</v>
      </c>
      <c r="J96" s="29">
        <f t="shared" si="1"/>
        <v>8.25</v>
      </c>
      <c r="K96" s="29">
        <f t="shared" si="24"/>
        <v>53.083333333333336</v>
      </c>
      <c r="L96" s="29" t="str">
        <f t="shared" si="25"/>
        <v>JN15AO</v>
      </c>
      <c r="M96" s="29">
        <f t="shared" si="4"/>
        <v>2</v>
      </c>
      <c r="N96" s="29">
        <f t="shared" si="26"/>
        <v>45.583333333333336</v>
      </c>
      <c r="O96" s="30">
        <f t="shared" si="27"/>
        <v>0.14882309662119875</v>
      </c>
      <c r="P96" s="41">
        <f t="shared" si="28"/>
        <v>948.1965955026436</v>
      </c>
      <c r="Q96" s="41">
        <f t="shared" si="29"/>
        <v>149.0784745667834</v>
      </c>
      <c r="R96" s="42">
        <f t="shared" si="30"/>
        <v>210.9215254332166</v>
      </c>
    </row>
    <row r="97" spans="1:18" ht="12.75">
      <c r="A97" s="109">
        <v>144459</v>
      </c>
      <c r="B97" s="110" t="s">
        <v>381</v>
      </c>
      <c r="C97" s="110" t="s">
        <v>382</v>
      </c>
      <c r="D97" s="110"/>
      <c r="E97" s="111"/>
      <c r="F97" s="111"/>
      <c r="G97" s="110"/>
      <c r="H97" s="28"/>
      <c r="I97" s="29" t="str">
        <f t="shared" si="0"/>
        <v>JO43DC</v>
      </c>
      <c r="J97" s="29">
        <f t="shared" si="1"/>
        <v>8.25</v>
      </c>
      <c r="K97" s="29">
        <f t="shared" si="24"/>
        <v>53.083333333333336</v>
      </c>
      <c r="L97" s="29" t="str">
        <f t="shared" si="25"/>
        <v>JP77KI</v>
      </c>
      <c r="M97" s="29">
        <f t="shared" si="4"/>
        <v>14.833333333333334</v>
      </c>
      <c r="N97" s="29">
        <f t="shared" si="26"/>
        <v>67.33333333333333</v>
      </c>
      <c r="O97" s="30">
        <f t="shared" si="27"/>
        <v>0.2548361532501313</v>
      </c>
      <c r="P97" s="41">
        <f t="shared" si="28"/>
        <v>1623.6375832025617</v>
      </c>
      <c r="Q97" s="41">
        <f t="shared" si="29"/>
        <v>10.09405306561505</v>
      </c>
      <c r="R97" s="42">
        <f t="shared" si="30"/>
        <v>10.09405306561505</v>
      </c>
    </row>
    <row r="98" spans="1:18" ht="12.75">
      <c r="A98" s="112">
        <v>144460</v>
      </c>
      <c r="B98" s="101" t="s">
        <v>383</v>
      </c>
      <c r="C98" s="101" t="s">
        <v>384</v>
      </c>
      <c r="D98" s="113" t="s">
        <v>894</v>
      </c>
      <c r="E98" s="113" t="s">
        <v>936</v>
      </c>
      <c r="F98" s="113" t="s">
        <v>897</v>
      </c>
      <c r="G98" s="113"/>
      <c r="H98" s="70" t="s">
        <v>907</v>
      </c>
      <c r="I98" s="29" t="str">
        <f t="shared" si="0"/>
        <v>JO43DC</v>
      </c>
      <c r="J98" s="29">
        <f t="shared" si="1"/>
        <v>8.25</v>
      </c>
      <c r="K98" s="29">
        <f t="shared" si="24"/>
        <v>53.083333333333336</v>
      </c>
      <c r="L98" s="29" t="str">
        <f t="shared" si="25"/>
        <v>JN86CW</v>
      </c>
      <c r="M98" s="29">
        <f t="shared" si="4"/>
        <v>16.166666666666668</v>
      </c>
      <c r="N98" s="29">
        <f t="shared" si="26"/>
        <v>46.916666666666664</v>
      </c>
      <c r="O98" s="30">
        <f t="shared" si="27"/>
        <v>0.1393722217321689</v>
      </c>
      <c r="P98" s="41">
        <f t="shared" si="28"/>
        <v>887.9822363221678</v>
      </c>
      <c r="Q98" s="41">
        <f t="shared" si="29"/>
        <v>137.3735091738458</v>
      </c>
      <c r="R98" s="42">
        <f t="shared" si="30"/>
        <v>137.3735091738458</v>
      </c>
    </row>
    <row r="99" spans="1:18" ht="12.75">
      <c r="A99" s="112">
        <v>144460</v>
      </c>
      <c r="B99" s="101" t="s">
        <v>1038</v>
      </c>
      <c r="C99" s="101" t="s">
        <v>1039</v>
      </c>
      <c r="D99" s="113" t="s">
        <v>921</v>
      </c>
      <c r="E99" s="113" t="s">
        <v>1010</v>
      </c>
      <c r="F99" s="113" t="s">
        <v>897</v>
      </c>
      <c r="G99" s="113"/>
      <c r="H99" s="70"/>
      <c r="I99" s="29" t="str">
        <f t="shared" si="0"/>
        <v>JO43DC</v>
      </c>
      <c r="J99" s="29">
        <f t="shared" si="1"/>
        <v>8.25</v>
      </c>
      <c r="K99" s="29">
        <f t="shared" si="24"/>
        <v>53.083333333333336</v>
      </c>
      <c r="L99" s="29" t="str">
        <f t="shared" si="25"/>
        <v>HP94BC</v>
      </c>
      <c r="M99" s="29">
        <f t="shared" si="4"/>
        <v>-21.916666666666668</v>
      </c>
      <c r="N99" s="29">
        <f t="shared" si="26"/>
        <v>64.08333333333333</v>
      </c>
      <c r="O99" s="30">
        <f t="shared" si="27"/>
        <v>0.32990558922002</v>
      </c>
      <c r="P99" s="41">
        <f t="shared" si="28"/>
        <v>2101.9274805975133</v>
      </c>
      <c r="Q99" s="41">
        <f t="shared" si="29"/>
        <v>42.685438974585765</v>
      </c>
      <c r="R99" s="42">
        <f t="shared" si="30"/>
        <v>317.31456102541426</v>
      </c>
    </row>
    <row r="100" spans="1:18" ht="12.75">
      <c r="A100" s="112">
        <v>144461</v>
      </c>
      <c r="B100" s="101" t="s">
        <v>385</v>
      </c>
      <c r="C100" s="101" t="s">
        <v>386</v>
      </c>
      <c r="D100" s="113">
        <v>10</v>
      </c>
      <c r="E100" s="113" t="s">
        <v>876</v>
      </c>
      <c r="F100" s="113" t="s">
        <v>897</v>
      </c>
      <c r="G100" s="113"/>
      <c r="H100" s="70"/>
      <c r="I100" s="29" t="str">
        <f t="shared" si="0"/>
        <v>JO43DC</v>
      </c>
      <c r="J100" s="29">
        <f t="shared" si="1"/>
        <v>8.25</v>
      </c>
      <c r="K100" s="29">
        <f t="shared" si="24"/>
        <v>53.083333333333336</v>
      </c>
      <c r="L100" s="29" t="str">
        <f t="shared" si="25"/>
        <v>JO65KJ</v>
      </c>
      <c r="M100" s="29">
        <f t="shared" si="4"/>
        <v>12.833333333333334</v>
      </c>
      <c r="N100" s="29">
        <f t="shared" si="26"/>
        <v>55.375</v>
      </c>
      <c r="O100" s="30">
        <f t="shared" si="27"/>
        <v>0.06151052605082974</v>
      </c>
      <c r="P100" s="41">
        <f t="shared" si="28"/>
        <v>391.9020146276515</v>
      </c>
      <c r="Q100" s="41">
        <f t="shared" si="29"/>
        <v>47.61433027041447</v>
      </c>
      <c r="R100" s="42">
        <f t="shared" si="30"/>
        <v>47.61433027041447</v>
      </c>
    </row>
    <row r="101" spans="1:18" ht="12.75">
      <c r="A101" s="112">
        <v>144462</v>
      </c>
      <c r="B101" s="101" t="s">
        <v>1040</v>
      </c>
      <c r="C101" s="101" t="s">
        <v>1041</v>
      </c>
      <c r="D101" s="113"/>
      <c r="E101" s="113"/>
      <c r="F101" s="113"/>
      <c r="G101" s="113"/>
      <c r="H101" s="70" t="s">
        <v>1034</v>
      </c>
      <c r="I101" s="29" t="str">
        <f t="shared" si="0"/>
        <v>JO43DC</v>
      </c>
      <c r="J101" s="29">
        <f t="shared" si="1"/>
        <v>8.25</v>
      </c>
      <c r="K101" s="29">
        <f t="shared" si="24"/>
        <v>53.083333333333336</v>
      </c>
      <c r="L101" s="29" t="str">
        <f t="shared" si="25"/>
        <v>JN62LK</v>
      </c>
      <c r="M101" s="29">
        <f t="shared" si="4"/>
        <v>12.916666666666666</v>
      </c>
      <c r="N101" s="29">
        <f t="shared" si="26"/>
        <v>42.416666666666664</v>
      </c>
      <c r="O101" s="30">
        <f t="shared" si="27"/>
        <v>0.19394990477861107</v>
      </c>
      <c r="P101" s="41">
        <f t="shared" si="28"/>
        <v>1235.7130283159647</v>
      </c>
      <c r="Q101" s="41">
        <f t="shared" si="29"/>
        <v>161.84207447872237</v>
      </c>
      <c r="R101" s="42">
        <f t="shared" si="30"/>
        <v>161.84207447872237</v>
      </c>
    </row>
    <row r="102" spans="1:18" ht="12.75">
      <c r="A102" s="112">
        <v>144463</v>
      </c>
      <c r="B102" s="101" t="s">
        <v>387</v>
      </c>
      <c r="C102" s="101" t="s">
        <v>388</v>
      </c>
      <c r="D102" s="113">
        <v>500</v>
      </c>
      <c r="E102" s="113" t="s">
        <v>1030</v>
      </c>
      <c r="F102" s="113">
        <v>15</v>
      </c>
      <c r="G102" s="113"/>
      <c r="H102" s="70" t="s">
        <v>1042</v>
      </c>
      <c r="I102" s="29" t="str">
        <f t="shared" si="0"/>
        <v>JO43DC</v>
      </c>
      <c r="J102" s="29">
        <f t="shared" si="1"/>
        <v>8.25</v>
      </c>
      <c r="K102" s="29">
        <f t="shared" si="24"/>
        <v>53.083333333333336</v>
      </c>
      <c r="L102" s="29" t="str">
        <f t="shared" si="25"/>
        <v>JP53EG</v>
      </c>
      <c r="M102" s="29">
        <f t="shared" si="4"/>
        <v>10.333333333333334</v>
      </c>
      <c r="N102" s="29">
        <f t="shared" si="26"/>
        <v>63.25</v>
      </c>
      <c r="O102" s="30">
        <f t="shared" si="27"/>
        <v>0.17845136282512275</v>
      </c>
      <c r="P102" s="41">
        <f t="shared" si="28"/>
        <v>1136.9671679677047</v>
      </c>
      <c r="Q102" s="41">
        <f t="shared" si="29"/>
        <v>5.28901900478128</v>
      </c>
      <c r="R102" s="42">
        <f t="shared" si="30"/>
        <v>5.28901900478128</v>
      </c>
    </row>
    <row r="103" spans="1:18" ht="12.75">
      <c r="A103" s="112">
        <v>144464</v>
      </c>
      <c r="B103" s="101" t="s">
        <v>389</v>
      </c>
      <c r="C103" s="101" t="s">
        <v>390</v>
      </c>
      <c r="D103" s="113">
        <v>8</v>
      </c>
      <c r="E103" s="113" t="s">
        <v>737</v>
      </c>
      <c r="F103" s="113" t="s">
        <v>897</v>
      </c>
      <c r="G103" s="113"/>
      <c r="H103" s="70"/>
      <c r="I103" s="29" t="str">
        <f t="shared" si="0"/>
        <v>JO43DC</v>
      </c>
      <c r="J103" s="29">
        <f t="shared" si="1"/>
        <v>8.25</v>
      </c>
      <c r="K103" s="29">
        <f t="shared" si="24"/>
        <v>53.083333333333336</v>
      </c>
      <c r="L103" s="29" t="str">
        <f t="shared" si="25"/>
        <v>JN81EC</v>
      </c>
      <c r="M103" s="29">
        <f t="shared" si="4"/>
        <v>16.333333333333332</v>
      </c>
      <c r="N103" s="29">
        <f t="shared" si="26"/>
        <v>41.083333333333336</v>
      </c>
      <c r="O103" s="30">
        <f t="shared" si="27"/>
        <v>0.2300745307869183</v>
      </c>
      <c r="P103" s="41">
        <f t="shared" si="28"/>
        <v>1465.8738580026927</v>
      </c>
      <c r="Q103" s="41">
        <f t="shared" si="29"/>
        <v>152.30550399036954</v>
      </c>
      <c r="R103" s="42">
        <f t="shared" si="30"/>
        <v>152.30550399036954</v>
      </c>
    </row>
    <row r="104" spans="1:18" ht="12.75">
      <c r="A104" s="112">
        <v>144465</v>
      </c>
      <c r="B104" s="101" t="s">
        <v>1043</v>
      </c>
      <c r="C104" s="101" t="s">
        <v>1044</v>
      </c>
      <c r="D104" s="113" t="s">
        <v>1045</v>
      </c>
      <c r="E104" s="113" t="s">
        <v>1046</v>
      </c>
      <c r="F104" s="113" t="s">
        <v>921</v>
      </c>
      <c r="G104" s="113"/>
      <c r="H104" s="70" t="s">
        <v>1047</v>
      </c>
      <c r="I104" s="29" t="str">
        <f t="shared" si="0"/>
        <v>JO43DC</v>
      </c>
      <c r="J104" s="29">
        <f t="shared" si="1"/>
        <v>8.25</v>
      </c>
      <c r="K104" s="29">
        <f t="shared" si="24"/>
        <v>53.083333333333336</v>
      </c>
      <c r="L104" s="29" t="str">
        <f t="shared" si="25"/>
        <v>IM64MM</v>
      </c>
      <c r="M104" s="29">
        <f t="shared" si="4"/>
        <v>-7</v>
      </c>
      <c r="N104" s="29">
        <f t="shared" si="26"/>
        <v>34.5</v>
      </c>
      <c r="O104" s="30">
        <f t="shared" si="27"/>
        <v>0.3752107927326853</v>
      </c>
      <c r="P104" s="41">
        <f t="shared" si="28"/>
        <v>2390.580523737758</v>
      </c>
      <c r="Q104" s="41">
        <f t="shared" si="29"/>
        <v>143.73556411082504</v>
      </c>
      <c r="R104" s="42">
        <f t="shared" si="30"/>
        <v>216.26443588917496</v>
      </c>
    </row>
    <row r="105" spans="1:18" ht="12.75">
      <c r="A105" s="109">
        <v>144465</v>
      </c>
      <c r="B105" s="110" t="s">
        <v>37</v>
      </c>
      <c r="C105" s="110" t="s">
        <v>38</v>
      </c>
      <c r="D105" s="110" t="s">
        <v>757</v>
      </c>
      <c r="E105" s="111" t="s">
        <v>759</v>
      </c>
      <c r="F105" s="111" t="s">
        <v>735</v>
      </c>
      <c r="G105" s="110">
        <v>630</v>
      </c>
      <c r="H105" s="28" t="s">
        <v>39</v>
      </c>
      <c r="I105" s="29" t="str">
        <f t="shared" si="0"/>
        <v>JO43DC</v>
      </c>
      <c r="J105" s="29">
        <f t="shared" si="1"/>
        <v>8.25</v>
      </c>
      <c r="K105" s="29">
        <f t="shared" si="24"/>
        <v>53.083333333333336</v>
      </c>
      <c r="L105" s="29" t="str">
        <f t="shared" si="25"/>
        <v>JN59PL</v>
      </c>
      <c r="M105" s="29">
        <f t="shared" si="4"/>
        <v>11.25</v>
      </c>
      <c r="N105" s="29">
        <f t="shared" si="26"/>
        <v>49.458333333333336</v>
      </c>
      <c r="O105" s="30">
        <f t="shared" si="27"/>
        <v>0.07123061500023398</v>
      </c>
      <c r="P105" s="41">
        <f t="shared" si="28"/>
        <v>453.83161735099077</v>
      </c>
      <c r="Q105" s="41">
        <f t="shared" si="29"/>
        <v>151.44608610816562</v>
      </c>
      <c r="R105" s="42">
        <f t="shared" si="30"/>
        <v>151.44608610816562</v>
      </c>
    </row>
    <row r="106" spans="1:18" ht="12.75">
      <c r="A106" s="112">
        <v>144466</v>
      </c>
      <c r="B106" s="101" t="s">
        <v>391</v>
      </c>
      <c r="C106" s="101" t="s">
        <v>1048</v>
      </c>
      <c r="D106" s="113">
        <v>10</v>
      </c>
      <c r="E106" s="113" t="s">
        <v>1049</v>
      </c>
      <c r="F106" s="113" t="s">
        <v>897</v>
      </c>
      <c r="G106" s="113"/>
      <c r="H106" s="70" t="s">
        <v>954</v>
      </c>
      <c r="I106" s="29" t="str">
        <f t="shared" si="0"/>
        <v>JO43DC</v>
      </c>
      <c r="J106" s="29">
        <f t="shared" si="1"/>
        <v>8.25</v>
      </c>
      <c r="K106" s="29">
        <f t="shared" si="24"/>
        <v>53.083333333333336</v>
      </c>
      <c r="L106" s="29" t="str">
        <f t="shared" si="25"/>
        <v>JO75LD</v>
      </c>
      <c r="M106" s="29">
        <f t="shared" si="4"/>
        <v>14.916666666666666</v>
      </c>
      <c r="N106" s="29">
        <f t="shared" si="26"/>
        <v>55.125</v>
      </c>
      <c r="O106" s="30">
        <f t="shared" si="27"/>
        <v>0.07692248996929973</v>
      </c>
      <c r="P106" s="41">
        <f t="shared" si="28"/>
        <v>490.0962603413994</v>
      </c>
      <c r="Q106" s="41">
        <f t="shared" si="29"/>
        <v>59.74654162509742</v>
      </c>
      <c r="R106" s="42">
        <f t="shared" si="30"/>
        <v>59.74654162509742</v>
      </c>
    </row>
    <row r="107" spans="1:18" ht="12.75">
      <c r="A107" s="112">
        <v>144467</v>
      </c>
      <c r="B107" s="101" t="s">
        <v>1050</v>
      </c>
      <c r="C107" s="101" t="s">
        <v>40</v>
      </c>
      <c r="D107" s="113" t="s">
        <v>894</v>
      </c>
      <c r="E107" s="113" t="s">
        <v>1049</v>
      </c>
      <c r="F107" s="113" t="s">
        <v>897</v>
      </c>
      <c r="G107" s="113"/>
      <c r="H107" s="70"/>
      <c r="I107" s="29" t="str">
        <f t="shared" si="0"/>
        <v>JO43DC</v>
      </c>
      <c r="J107" s="29">
        <f t="shared" si="1"/>
        <v>8.25</v>
      </c>
      <c r="K107" s="29">
        <f t="shared" si="24"/>
        <v>53.083333333333336</v>
      </c>
      <c r="L107" s="29" t="str">
        <f t="shared" si="25"/>
        <v>JN47FI</v>
      </c>
      <c r="M107" s="29">
        <f t="shared" si="4"/>
        <v>8.416666666666666</v>
      </c>
      <c r="N107" s="29">
        <f t="shared" si="26"/>
        <v>47.333333333333336</v>
      </c>
      <c r="O107" s="30">
        <f t="shared" si="27"/>
        <v>0.10037362098141167</v>
      </c>
      <c r="P107" s="41">
        <f t="shared" si="28"/>
        <v>639.5104513588682</v>
      </c>
      <c r="Q107" s="41">
        <f t="shared" si="29"/>
        <v>178.87268821871197</v>
      </c>
      <c r="R107" s="42">
        <f t="shared" si="30"/>
        <v>178.87268821871197</v>
      </c>
    </row>
    <row r="108" spans="1:18" ht="12.75">
      <c r="A108" s="112">
        <v>144467</v>
      </c>
      <c r="B108" s="101" t="s">
        <v>393</v>
      </c>
      <c r="C108" s="101" t="s">
        <v>394</v>
      </c>
      <c r="D108" s="113">
        <v>8</v>
      </c>
      <c r="E108" s="113" t="s">
        <v>1051</v>
      </c>
      <c r="F108" s="113" t="s">
        <v>897</v>
      </c>
      <c r="G108" s="113"/>
      <c r="H108" s="70" t="s">
        <v>853</v>
      </c>
      <c r="I108" s="29" t="str">
        <f t="shared" si="0"/>
        <v>JO43DC</v>
      </c>
      <c r="J108" s="29">
        <f t="shared" si="1"/>
        <v>8.25</v>
      </c>
      <c r="K108" s="29">
        <f t="shared" si="24"/>
        <v>53.083333333333336</v>
      </c>
      <c r="L108" s="29" t="str">
        <f t="shared" si="25"/>
        <v>JM78WD</v>
      </c>
      <c r="M108" s="29">
        <f t="shared" si="4"/>
        <v>15.833333333333334</v>
      </c>
      <c r="N108" s="29">
        <f t="shared" si="26"/>
        <v>38.125</v>
      </c>
      <c r="O108" s="30">
        <f t="shared" si="27"/>
        <v>0.27663044313361507</v>
      </c>
      <c r="P108" s="41">
        <f t="shared" si="28"/>
        <v>1762.4955423372016</v>
      </c>
      <c r="Q108" s="41">
        <f t="shared" si="29"/>
        <v>157.6593420088093</v>
      </c>
      <c r="R108" s="42">
        <f t="shared" si="30"/>
        <v>157.6593420088093</v>
      </c>
    </row>
    <row r="109" spans="1:18" ht="12.75">
      <c r="A109" s="112">
        <v>144468</v>
      </c>
      <c r="B109" s="101" t="s">
        <v>395</v>
      </c>
      <c r="C109" s="101" t="s">
        <v>396</v>
      </c>
      <c r="D109" s="113" t="s">
        <v>1052</v>
      </c>
      <c r="E109" s="113" t="s">
        <v>737</v>
      </c>
      <c r="F109" s="113" t="s">
        <v>897</v>
      </c>
      <c r="G109" s="113"/>
      <c r="H109" s="70"/>
      <c r="I109" s="29" t="str">
        <f t="shared" si="0"/>
        <v>JO43DC</v>
      </c>
      <c r="J109" s="29">
        <f t="shared" si="1"/>
        <v>8.25</v>
      </c>
      <c r="K109" s="29">
        <f t="shared" si="24"/>
        <v>53.083333333333336</v>
      </c>
      <c r="L109" s="29" t="str">
        <f t="shared" si="25"/>
        <v>JN26IX</v>
      </c>
      <c r="M109" s="29">
        <f t="shared" si="4"/>
        <v>4.666666666666667</v>
      </c>
      <c r="N109" s="29">
        <f t="shared" si="26"/>
        <v>46.958333333333336</v>
      </c>
      <c r="O109" s="30">
        <f t="shared" si="27"/>
        <v>0.11416734605494261</v>
      </c>
      <c r="P109" s="41">
        <f t="shared" si="28"/>
        <v>727.3944119198559</v>
      </c>
      <c r="Q109" s="41">
        <f t="shared" si="29"/>
        <v>158.00907394641487</v>
      </c>
      <c r="R109" s="42">
        <f t="shared" si="30"/>
        <v>201.99092605358513</v>
      </c>
    </row>
    <row r="110" spans="1:18" ht="12.75">
      <c r="A110" s="112">
        <v>144468</v>
      </c>
      <c r="B110" s="101" t="s">
        <v>397</v>
      </c>
      <c r="C110" s="101" t="s">
        <v>398</v>
      </c>
      <c r="D110" s="113">
        <v>250</v>
      </c>
      <c r="E110" s="113" t="s">
        <v>1053</v>
      </c>
      <c r="F110" s="113">
        <v>300</v>
      </c>
      <c r="G110" s="113"/>
      <c r="H110" s="70" t="s">
        <v>883</v>
      </c>
      <c r="I110" s="29" t="str">
        <f t="shared" si="0"/>
        <v>JO43DC</v>
      </c>
      <c r="J110" s="29">
        <f t="shared" si="1"/>
        <v>8.25</v>
      </c>
      <c r="K110" s="29">
        <f t="shared" si="24"/>
        <v>53.083333333333336</v>
      </c>
      <c r="L110" s="29" t="str">
        <f t="shared" si="25"/>
        <v>KP59AL</v>
      </c>
      <c r="M110" s="29">
        <f t="shared" si="4"/>
        <v>30</v>
      </c>
      <c r="N110" s="29">
        <f t="shared" si="26"/>
        <v>69.45833333333333</v>
      </c>
      <c r="O110" s="30">
        <f t="shared" si="27"/>
        <v>0.33493150358041057</v>
      </c>
      <c r="P110" s="41">
        <f t="shared" si="28"/>
        <v>2133.94908876187</v>
      </c>
      <c r="Q110" s="41">
        <f t="shared" si="29"/>
        <v>23.301280709568783</v>
      </c>
      <c r="R110" s="42">
        <f t="shared" si="30"/>
        <v>23.301280709568783</v>
      </c>
    </row>
    <row r="111" spans="1:18" ht="12.75">
      <c r="A111" s="112">
        <v>144469</v>
      </c>
      <c r="B111" s="101" t="s">
        <v>399</v>
      </c>
      <c r="C111" s="101" t="s">
        <v>400</v>
      </c>
      <c r="D111" s="113">
        <v>40</v>
      </c>
      <c r="E111" s="113" t="s">
        <v>1054</v>
      </c>
      <c r="F111" s="113">
        <v>45</v>
      </c>
      <c r="G111" s="113"/>
      <c r="H111" s="70" t="s">
        <v>1055</v>
      </c>
      <c r="I111" s="29" t="str">
        <f t="shared" si="0"/>
        <v>JO43DC</v>
      </c>
      <c r="J111" s="29">
        <f t="shared" si="1"/>
        <v>8.25</v>
      </c>
      <c r="K111" s="29">
        <f t="shared" si="24"/>
        <v>53.083333333333336</v>
      </c>
      <c r="L111" s="29" t="str">
        <f t="shared" si="25"/>
        <v>IO70OJ</v>
      </c>
      <c r="M111" s="29">
        <f t="shared" si="4"/>
        <v>-4.833333333333333</v>
      </c>
      <c r="N111" s="29">
        <f t="shared" si="26"/>
        <v>50.375</v>
      </c>
      <c r="O111" s="30">
        <f t="shared" si="27"/>
        <v>0.14887099503110668</v>
      </c>
      <c r="P111" s="41">
        <f t="shared" si="28"/>
        <v>948.50177064169</v>
      </c>
      <c r="Q111" s="41">
        <f t="shared" si="29"/>
        <v>103.25809452293245</v>
      </c>
      <c r="R111" s="42">
        <f t="shared" si="30"/>
        <v>256.7419054770676</v>
      </c>
    </row>
    <row r="112" spans="1:18" ht="12.75">
      <c r="A112" s="109">
        <v>144469</v>
      </c>
      <c r="B112" s="110" t="s">
        <v>401</v>
      </c>
      <c r="C112" s="110" t="s">
        <v>402</v>
      </c>
      <c r="D112" s="110"/>
      <c r="E112" s="111"/>
      <c r="F112" s="111"/>
      <c r="G112" s="110"/>
      <c r="H112" s="28"/>
      <c r="I112" s="29" t="str">
        <f t="shared" si="0"/>
        <v>JO43DC</v>
      </c>
      <c r="J112" s="29">
        <f t="shared" si="1"/>
        <v>8.25</v>
      </c>
      <c r="K112" s="29">
        <f t="shared" si="24"/>
        <v>53.083333333333336</v>
      </c>
      <c r="L112" s="29" t="str">
        <f t="shared" si="25"/>
        <v>JM67LX</v>
      </c>
      <c r="M112" s="29">
        <f t="shared" si="4"/>
        <v>12.916666666666666</v>
      </c>
      <c r="N112" s="29">
        <f t="shared" si="26"/>
        <v>37.958333333333336</v>
      </c>
      <c r="O112" s="30">
        <f t="shared" si="27"/>
        <v>0.2699326084204958</v>
      </c>
      <c r="P112" s="41">
        <f t="shared" si="28"/>
        <v>1719.821628029505</v>
      </c>
      <c r="Q112" s="41">
        <f t="shared" si="29"/>
        <v>166.08070895788</v>
      </c>
      <c r="R112" s="42">
        <f t="shared" si="30"/>
        <v>166.08070895788</v>
      </c>
    </row>
    <row r="113" spans="1:18" ht="12.75">
      <c r="A113" s="112">
        <v>144470</v>
      </c>
      <c r="B113" s="101" t="s">
        <v>1059</v>
      </c>
      <c r="C113" s="101" t="s">
        <v>1060</v>
      </c>
      <c r="D113" s="113" t="s">
        <v>913</v>
      </c>
      <c r="E113" s="113" t="s">
        <v>940</v>
      </c>
      <c r="F113" s="113" t="s">
        <v>1061</v>
      </c>
      <c r="G113" s="113"/>
      <c r="H113" s="70" t="s">
        <v>1062</v>
      </c>
      <c r="I113" s="29" t="str">
        <f t="shared" si="0"/>
        <v>JO43DC</v>
      </c>
      <c r="J113" s="29">
        <f t="shared" si="1"/>
        <v>8.25</v>
      </c>
      <c r="K113" s="29">
        <f t="shared" si="24"/>
        <v>53.083333333333336</v>
      </c>
      <c r="L113" s="29" t="str">
        <f t="shared" si="25"/>
        <v>IM98MV</v>
      </c>
      <c r="M113" s="29">
        <f t="shared" si="4"/>
        <v>-1</v>
      </c>
      <c r="N113" s="29">
        <f t="shared" si="26"/>
        <v>38.875</v>
      </c>
      <c r="O113" s="30">
        <f t="shared" si="27"/>
        <v>0.2716520716861126</v>
      </c>
      <c r="P113" s="41">
        <f t="shared" si="28"/>
        <v>1730.7768443337293</v>
      </c>
      <c r="Q113" s="41">
        <f t="shared" si="29"/>
        <v>152.20037802556288</v>
      </c>
      <c r="R113" s="42">
        <f t="shared" si="30"/>
        <v>207.79962197443712</v>
      </c>
    </row>
    <row r="114" spans="1:18" ht="12.75">
      <c r="A114" s="112">
        <v>144470</v>
      </c>
      <c r="B114" s="101" t="s">
        <v>1056</v>
      </c>
      <c r="C114" s="101" t="s">
        <v>1057</v>
      </c>
      <c r="D114" s="113" t="s">
        <v>1058</v>
      </c>
      <c r="E114" s="113" t="s">
        <v>876</v>
      </c>
      <c r="F114" s="113" t="s">
        <v>897</v>
      </c>
      <c r="G114" s="113"/>
      <c r="H114" s="70"/>
      <c r="I114" s="29" t="str">
        <f t="shared" si="0"/>
        <v>JO43DC</v>
      </c>
      <c r="J114" s="29">
        <f t="shared" si="1"/>
        <v>8.25</v>
      </c>
      <c r="K114" s="29">
        <f t="shared" si="24"/>
        <v>53.083333333333336</v>
      </c>
      <c r="L114" s="29" t="str">
        <f t="shared" si="25"/>
        <v>KP20MH</v>
      </c>
      <c r="M114" s="29">
        <f t="shared" si="4"/>
        <v>25</v>
      </c>
      <c r="N114" s="29">
        <f t="shared" si="26"/>
        <v>60.291666666666664</v>
      </c>
      <c r="O114" s="30">
        <f t="shared" si="27"/>
        <v>0.20299813365464625</v>
      </c>
      <c r="P114" s="41">
        <f t="shared" si="28"/>
        <v>1293.3620089538476</v>
      </c>
      <c r="Q114" s="41">
        <f t="shared" si="29"/>
        <v>45.10789859910331</v>
      </c>
      <c r="R114" s="42">
        <f t="shared" si="30"/>
        <v>45.10789859910331</v>
      </c>
    </row>
    <row r="115" spans="1:18" ht="12.75">
      <c r="A115" s="112">
        <v>144471</v>
      </c>
      <c r="B115" s="101" t="s">
        <v>403</v>
      </c>
      <c r="C115" s="101" t="s">
        <v>1063</v>
      </c>
      <c r="D115" s="113">
        <v>25</v>
      </c>
      <c r="E115" s="113" t="s">
        <v>737</v>
      </c>
      <c r="F115" s="113" t="s">
        <v>897</v>
      </c>
      <c r="G115" s="113"/>
      <c r="H115" s="70" t="s">
        <v>1064</v>
      </c>
      <c r="I115" s="29" t="str">
        <f t="shared" si="0"/>
        <v>JO43DC</v>
      </c>
      <c r="J115" s="29">
        <f t="shared" si="1"/>
        <v>8.25</v>
      </c>
      <c r="K115" s="29">
        <f t="shared" si="24"/>
        <v>53.083333333333336</v>
      </c>
      <c r="L115" s="29" t="str">
        <f t="shared" si="25"/>
        <v>JO55WM</v>
      </c>
      <c r="M115" s="29">
        <f t="shared" si="4"/>
        <v>11.833333333333334</v>
      </c>
      <c r="N115" s="29">
        <f t="shared" si="26"/>
        <v>55.5</v>
      </c>
      <c r="O115" s="30">
        <f t="shared" si="27"/>
        <v>0.05576612275748527</v>
      </c>
      <c r="P115" s="41">
        <f t="shared" si="28"/>
        <v>355.30269792476594</v>
      </c>
      <c r="Q115" s="41">
        <f t="shared" si="29"/>
        <v>39.4297894734</v>
      </c>
      <c r="R115" s="42">
        <f t="shared" si="30"/>
        <v>39.4297894734</v>
      </c>
    </row>
    <row r="116" spans="1:18" ht="12.75">
      <c r="A116" s="109">
        <v>144472</v>
      </c>
      <c r="B116" s="110" t="s">
        <v>404</v>
      </c>
      <c r="C116" s="110" t="s">
        <v>405</v>
      </c>
      <c r="D116" s="110"/>
      <c r="E116" s="111"/>
      <c r="F116" s="111"/>
      <c r="G116" s="110"/>
      <c r="H116" s="28"/>
      <c r="I116" s="29" t="str">
        <f t="shared" si="0"/>
        <v>JO43DC</v>
      </c>
      <c r="J116" s="29">
        <f t="shared" si="1"/>
        <v>8.25</v>
      </c>
      <c r="K116" s="29">
        <f t="shared" si="24"/>
        <v>53.083333333333336</v>
      </c>
      <c r="L116" s="29" t="str">
        <f t="shared" si="25"/>
        <v>JM68QE</v>
      </c>
      <c r="M116" s="29">
        <f t="shared" si="4"/>
        <v>13.333333333333334</v>
      </c>
      <c r="N116" s="29">
        <f t="shared" si="26"/>
        <v>38.166666666666664</v>
      </c>
      <c r="O116" s="30">
        <f t="shared" si="27"/>
        <v>0.26746541597942985</v>
      </c>
      <c r="P116" s="41">
        <f t="shared" si="28"/>
        <v>1704.1024048297415</v>
      </c>
      <c r="Q116" s="41">
        <f t="shared" si="29"/>
        <v>164.7170960109875</v>
      </c>
      <c r="R116" s="42">
        <f t="shared" si="30"/>
        <v>164.7170960109875</v>
      </c>
    </row>
    <row r="117" spans="1:18" ht="12.75">
      <c r="A117" s="112">
        <v>144473</v>
      </c>
      <c r="B117" s="101" t="s">
        <v>407</v>
      </c>
      <c r="C117" s="101" t="s">
        <v>408</v>
      </c>
      <c r="D117" s="113" t="s">
        <v>894</v>
      </c>
      <c r="E117" s="113" t="s">
        <v>1065</v>
      </c>
      <c r="F117" s="113" t="s">
        <v>897</v>
      </c>
      <c r="G117" s="113"/>
      <c r="H117" s="70"/>
      <c r="I117" s="29" t="str">
        <f t="shared" si="0"/>
        <v>JO43DC</v>
      </c>
      <c r="J117" s="29">
        <f t="shared" si="1"/>
        <v>8.25</v>
      </c>
      <c r="K117" s="29">
        <f t="shared" si="24"/>
        <v>53.083333333333336</v>
      </c>
      <c r="L117" s="29" t="str">
        <f t="shared" si="25"/>
        <v>KO25GC</v>
      </c>
      <c r="M117" s="29">
        <f t="shared" si="4"/>
        <v>24.5</v>
      </c>
      <c r="N117" s="29">
        <f t="shared" si="26"/>
        <v>55.083333333333336</v>
      </c>
      <c r="O117" s="30">
        <f t="shared" si="27"/>
        <v>0.16957965661026964</v>
      </c>
      <c r="P117" s="41">
        <f t="shared" si="28"/>
        <v>1080.442866161011</v>
      </c>
      <c r="Q117" s="41">
        <f t="shared" si="29"/>
        <v>71.63209340133773</v>
      </c>
      <c r="R117" s="42">
        <f t="shared" si="30"/>
        <v>71.63209340133773</v>
      </c>
    </row>
    <row r="118" spans="1:18" ht="12.75">
      <c r="A118" s="109">
        <v>144475</v>
      </c>
      <c r="B118" s="110" t="s">
        <v>760</v>
      </c>
      <c r="C118" s="110" t="s">
        <v>42</v>
      </c>
      <c r="D118" s="110" t="s">
        <v>761</v>
      </c>
      <c r="E118" s="111" t="s">
        <v>742</v>
      </c>
      <c r="F118" s="111" t="s">
        <v>735</v>
      </c>
      <c r="G118" s="110">
        <v>1024</v>
      </c>
      <c r="H118" s="28" t="s">
        <v>43</v>
      </c>
      <c r="I118" s="29" t="str">
        <f t="shared" si="0"/>
        <v>JO43DC</v>
      </c>
      <c r="J118" s="29">
        <f t="shared" si="1"/>
        <v>8.25</v>
      </c>
      <c r="K118" s="29">
        <f t="shared" si="24"/>
        <v>53.083333333333336</v>
      </c>
      <c r="L118" s="29" t="str">
        <f t="shared" si="25"/>
        <v>JN69KA</v>
      </c>
      <c r="M118" s="29">
        <f t="shared" si="4"/>
        <v>12.833333333333334</v>
      </c>
      <c r="N118" s="29">
        <f t="shared" si="26"/>
        <v>49</v>
      </c>
      <c r="O118" s="30">
        <f t="shared" si="27"/>
        <v>0.08718967233308494</v>
      </c>
      <c r="P118" s="41">
        <f t="shared" si="28"/>
        <v>555.5115593357841</v>
      </c>
      <c r="Q118" s="41">
        <f t="shared" si="29"/>
        <v>142.9840122705627</v>
      </c>
      <c r="R118" s="42">
        <f t="shared" si="30"/>
        <v>142.9840122705627</v>
      </c>
    </row>
    <row r="119" spans="1:18" ht="12.75">
      <c r="A119" s="112">
        <v>144475</v>
      </c>
      <c r="B119" s="101" t="s">
        <v>41</v>
      </c>
      <c r="C119" s="101" t="s">
        <v>42</v>
      </c>
      <c r="D119" s="113">
        <v>5</v>
      </c>
      <c r="E119" s="113" t="s">
        <v>1066</v>
      </c>
      <c r="F119" s="113" t="s">
        <v>897</v>
      </c>
      <c r="G119" s="113"/>
      <c r="H119" s="70"/>
      <c r="I119" s="29" t="str">
        <f t="shared" si="0"/>
        <v>JO43DC</v>
      </c>
      <c r="J119" s="29">
        <f t="shared" si="1"/>
        <v>8.25</v>
      </c>
      <c r="K119" s="29">
        <f t="shared" si="24"/>
        <v>53.083333333333336</v>
      </c>
      <c r="L119" s="29" t="str">
        <f t="shared" si="25"/>
        <v>JN69KA</v>
      </c>
      <c r="M119" s="29">
        <f t="shared" si="4"/>
        <v>12.833333333333334</v>
      </c>
      <c r="N119" s="29">
        <f t="shared" si="26"/>
        <v>49</v>
      </c>
      <c r="O119" s="30">
        <f t="shared" si="27"/>
        <v>0.08718967233308494</v>
      </c>
      <c r="P119" s="41">
        <f t="shared" si="28"/>
        <v>555.5115593357841</v>
      </c>
      <c r="Q119" s="41">
        <f t="shared" si="29"/>
        <v>142.9840122705627</v>
      </c>
      <c r="R119" s="42">
        <f t="shared" si="30"/>
        <v>142.9840122705627</v>
      </c>
    </row>
    <row r="120" spans="1:18" ht="12.75">
      <c r="A120" s="112">
        <v>144475</v>
      </c>
      <c r="B120" s="101" t="s">
        <v>1070</v>
      </c>
      <c r="C120" s="101" t="s">
        <v>1071</v>
      </c>
      <c r="D120" s="113"/>
      <c r="E120" s="113"/>
      <c r="F120" s="113"/>
      <c r="G120" s="113"/>
      <c r="H120" s="70" t="s">
        <v>1072</v>
      </c>
      <c r="I120" s="29" t="str">
        <f t="shared" si="0"/>
        <v>JO43DC</v>
      </c>
      <c r="J120" s="29">
        <f t="shared" si="1"/>
        <v>8.25</v>
      </c>
      <c r="K120" s="29">
        <f t="shared" si="24"/>
        <v>53.083333333333336</v>
      </c>
      <c r="L120" s="29" t="str">
        <f t="shared" si="25"/>
        <v>JN93FW</v>
      </c>
      <c r="M120" s="29">
        <f t="shared" si="4"/>
        <v>18.416666666666668</v>
      </c>
      <c r="N120" s="29">
        <f t="shared" si="26"/>
        <v>43.916666666666664</v>
      </c>
      <c r="O120" s="30">
        <f t="shared" si="27"/>
        <v>0.1981350846583323</v>
      </c>
      <c r="P120" s="41">
        <f t="shared" si="28"/>
        <v>1262.3780648836325</v>
      </c>
      <c r="Q120" s="41">
        <f t="shared" si="29"/>
        <v>139.76275438967903</v>
      </c>
      <c r="R120" s="42">
        <f t="shared" si="30"/>
        <v>139.76275438967903</v>
      </c>
    </row>
    <row r="121" spans="1:18" ht="12.75">
      <c r="A121" s="112">
        <v>144475</v>
      </c>
      <c r="B121" s="101" t="s">
        <v>409</v>
      </c>
      <c r="C121" s="101" t="s">
        <v>410</v>
      </c>
      <c r="D121" s="113">
        <v>10</v>
      </c>
      <c r="E121" s="113" t="s">
        <v>1067</v>
      </c>
      <c r="F121" s="113" t="s">
        <v>1068</v>
      </c>
      <c r="G121" s="113"/>
      <c r="H121" s="70" t="s">
        <v>1069</v>
      </c>
      <c r="I121" s="29" t="str">
        <f t="shared" si="0"/>
        <v>JO43DC</v>
      </c>
      <c r="J121" s="29">
        <f t="shared" si="1"/>
        <v>8.25</v>
      </c>
      <c r="K121" s="29">
        <f t="shared" si="24"/>
        <v>53.083333333333336</v>
      </c>
      <c r="L121" s="29" t="str">
        <f t="shared" si="25"/>
        <v>KN04OO</v>
      </c>
      <c r="M121" s="29">
        <f t="shared" si="4"/>
        <v>21.166666666666668</v>
      </c>
      <c r="N121" s="29">
        <f t="shared" si="26"/>
        <v>44.583333333333336</v>
      </c>
      <c r="O121" s="30">
        <f t="shared" si="27"/>
        <v>0.20923151569715315</v>
      </c>
      <c r="P121" s="41">
        <f t="shared" si="28"/>
        <v>1333.0767559612718</v>
      </c>
      <c r="Q121" s="41">
        <f t="shared" si="29"/>
        <v>129.95977594960468</v>
      </c>
      <c r="R121" s="42">
        <f t="shared" si="30"/>
        <v>129.95977594960468</v>
      </c>
    </row>
    <row r="122" spans="1:18" ht="12.75">
      <c r="A122" s="112">
        <v>144476</v>
      </c>
      <c r="B122" s="101" t="s">
        <v>411</v>
      </c>
      <c r="C122" s="101" t="s">
        <v>412</v>
      </c>
      <c r="D122" s="113" t="s">
        <v>941</v>
      </c>
      <c r="E122" s="113" t="s">
        <v>737</v>
      </c>
      <c r="F122" s="113" t="s">
        <v>897</v>
      </c>
      <c r="G122" s="113"/>
      <c r="H122" s="70"/>
      <c r="I122" s="29" t="str">
        <f t="shared" si="0"/>
        <v>JO43DC</v>
      </c>
      <c r="J122" s="29">
        <f t="shared" si="1"/>
        <v>8.25</v>
      </c>
      <c r="K122" s="29">
        <f t="shared" si="24"/>
        <v>53.083333333333336</v>
      </c>
      <c r="L122" s="29" t="str">
        <f t="shared" si="25"/>
        <v>JN12LL</v>
      </c>
      <c r="M122" s="29">
        <f t="shared" si="4"/>
        <v>2.9166666666666665</v>
      </c>
      <c r="N122" s="29">
        <f t="shared" si="26"/>
        <v>42.458333333333336</v>
      </c>
      <c r="O122" s="30">
        <f t="shared" si="27"/>
        <v>0.19557272271509762</v>
      </c>
      <c r="P122" s="41">
        <f t="shared" si="28"/>
        <v>1246.0524882347015</v>
      </c>
      <c r="Q122" s="41">
        <f t="shared" si="29"/>
        <v>159.3361528325509</v>
      </c>
      <c r="R122" s="42">
        <f t="shared" si="30"/>
        <v>200.6638471674491</v>
      </c>
    </row>
    <row r="123" spans="1:18" ht="12.75">
      <c r="A123" s="112">
        <v>144476</v>
      </c>
      <c r="B123" s="101" t="s">
        <v>1073</v>
      </c>
      <c r="C123" s="101" t="s">
        <v>1074</v>
      </c>
      <c r="D123" s="113"/>
      <c r="E123" s="113"/>
      <c r="F123" s="113"/>
      <c r="G123" s="113"/>
      <c r="H123" s="70" t="s">
        <v>1075</v>
      </c>
      <c r="I123" s="29" t="str">
        <f t="shared" si="0"/>
        <v>JO43DC</v>
      </c>
      <c r="J123" s="29">
        <f t="shared" si="1"/>
        <v>8.25</v>
      </c>
      <c r="K123" s="29">
        <f t="shared" si="24"/>
        <v>53.083333333333336</v>
      </c>
      <c r="L123" s="29" t="str">
        <f t="shared" si="25"/>
        <v>JO93AD</v>
      </c>
      <c r="M123" s="29">
        <f t="shared" si="4"/>
        <v>18</v>
      </c>
      <c r="N123" s="29">
        <f t="shared" si="26"/>
        <v>53.125</v>
      </c>
      <c r="O123" s="30">
        <f t="shared" si="27"/>
        <v>0.10208704883772923</v>
      </c>
      <c r="P123" s="41">
        <f t="shared" si="28"/>
        <v>650.4272142598243</v>
      </c>
      <c r="Q123" s="41">
        <f t="shared" si="29"/>
        <v>85.69108082081499</v>
      </c>
      <c r="R123" s="42">
        <f t="shared" si="30"/>
        <v>85.69108082081499</v>
      </c>
    </row>
    <row r="124" spans="1:18" ht="12.75">
      <c r="A124" s="109">
        <v>144477</v>
      </c>
      <c r="B124" s="110" t="s">
        <v>44</v>
      </c>
      <c r="C124" s="110" t="s">
        <v>413</v>
      </c>
      <c r="D124" s="110" t="s">
        <v>762</v>
      </c>
      <c r="E124" s="111" t="s">
        <v>737</v>
      </c>
      <c r="F124" s="111" t="s">
        <v>735</v>
      </c>
      <c r="G124" s="110">
        <v>522</v>
      </c>
      <c r="H124" s="28" t="s">
        <v>764</v>
      </c>
      <c r="I124" s="29" t="str">
        <f t="shared" si="0"/>
        <v>JO43DC</v>
      </c>
      <c r="J124" s="29">
        <f t="shared" si="1"/>
        <v>8.25</v>
      </c>
      <c r="K124" s="29">
        <f t="shared" si="24"/>
        <v>53.083333333333336</v>
      </c>
      <c r="L124" s="29" t="str">
        <f t="shared" si="25"/>
        <v>JN59WI</v>
      </c>
      <c r="M124" s="29">
        <f t="shared" si="4"/>
        <v>11.833333333333334</v>
      </c>
      <c r="N124" s="29">
        <f t="shared" si="26"/>
        <v>49.333333333333336</v>
      </c>
      <c r="O124" s="30">
        <f t="shared" si="27"/>
        <v>0.07625916787962361</v>
      </c>
      <c r="P124" s="41">
        <f t="shared" si="28"/>
        <v>485.8700363114459</v>
      </c>
      <c r="Q124" s="41">
        <f t="shared" si="29"/>
        <v>147.68315769603478</v>
      </c>
      <c r="R124" s="42">
        <f t="shared" si="30"/>
        <v>147.68315769603478</v>
      </c>
    </row>
    <row r="125" spans="1:18" ht="12.75">
      <c r="A125" s="112">
        <v>144478</v>
      </c>
      <c r="B125" s="101" t="s">
        <v>418</v>
      </c>
      <c r="C125" s="101" t="s">
        <v>419</v>
      </c>
      <c r="D125" s="113" t="s">
        <v>1045</v>
      </c>
      <c r="E125" s="113" t="s">
        <v>926</v>
      </c>
      <c r="F125" s="113" t="s">
        <v>1076</v>
      </c>
      <c r="G125" s="113"/>
      <c r="H125" s="70"/>
      <c r="I125" s="29" t="str">
        <f t="shared" si="0"/>
        <v>JO43DC</v>
      </c>
      <c r="J125" s="29">
        <f t="shared" si="1"/>
        <v>8.25</v>
      </c>
      <c r="K125" s="29">
        <f t="shared" si="24"/>
        <v>53.083333333333336</v>
      </c>
      <c r="L125" s="29" t="str">
        <f t="shared" si="25"/>
        <v>JO38RA</v>
      </c>
      <c r="M125" s="29">
        <f t="shared" si="4"/>
        <v>7.416666666666667</v>
      </c>
      <c r="N125" s="29">
        <f t="shared" si="26"/>
        <v>58</v>
      </c>
      <c r="O125" s="30">
        <f t="shared" si="27"/>
        <v>0.0862039300417281</v>
      </c>
      <c r="P125" s="41">
        <f t="shared" si="28"/>
        <v>549.2310994748623</v>
      </c>
      <c r="Q125" s="41">
        <f t="shared" si="29"/>
        <v>5.1357730264292405</v>
      </c>
      <c r="R125" s="42">
        <f t="shared" si="30"/>
        <v>354.86422697357074</v>
      </c>
    </row>
    <row r="126" spans="1:18" ht="12.75">
      <c r="A126" s="112">
        <v>144478</v>
      </c>
      <c r="B126" s="101" t="s">
        <v>416</v>
      </c>
      <c r="C126" s="101" t="s">
        <v>417</v>
      </c>
      <c r="D126" s="113" t="s">
        <v>945</v>
      </c>
      <c r="E126" s="113" t="s">
        <v>1019</v>
      </c>
      <c r="F126" s="113" t="s">
        <v>897</v>
      </c>
      <c r="G126" s="113"/>
      <c r="H126" s="70"/>
      <c r="I126" s="29" t="str">
        <f t="shared" si="0"/>
        <v>JO43DC</v>
      </c>
      <c r="J126" s="29">
        <f t="shared" si="1"/>
        <v>8.25</v>
      </c>
      <c r="K126" s="29">
        <f aca="true" t="shared" si="31" ref="K126:K138">(CODE(MID(I126,2,1))-74)*10+MID(I126,4,1)*1+(CODE(MID(I126,6,1))-65)/24</f>
        <v>53.083333333333336</v>
      </c>
      <c r="L126" s="29" t="str">
        <f aca="true" t="shared" si="32" ref="L126:L138">UPPER(C126)</f>
        <v>JN88NE</v>
      </c>
      <c r="M126" s="29">
        <f t="shared" si="4"/>
        <v>17.083333333333332</v>
      </c>
      <c r="N126" s="29">
        <f aca="true" t="shared" si="33" ref="N126:N138">(CODE(MID(L126,2,1))-74)*10+MID(L126,4,1)*1+(CODE(MID(L126,6,1))-65)/24</f>
        <v>48.166666666666664</v>
      </c>
      <c r="O126" s="30">
        <f aca="true" t="shared" si="34" ref="O126:O138">ACOS(SIN(N126*PI()/180)*SIN(K126*PI()/180)+COS(N126*PI()/180)*COS(K126*PI()/180)*COS((J126-M126)*PI()/180))</f>
        <v>0.1299467399049774</v>
      </c>
      <c r="P126" s="41">
        <f aca="true" t="shared" si="35" ref="P126:P138">IF(C126="","",6371.3*O126)</f>
        <v>827.9296639565825</v>
      </c>
      <c r="Q126" s="41">
        <f aca="true" t="shared" si="36" ref="Q126:Q138">ACOS((SIN(N126*PI()/180)-SIN(K126*PI()/180)*COS(O126))/(COS(K126*PI()/180)*SIN(O126)))*180/PI()</f>
        <v>127.77801917705678</v>
      </c>
      <c r="R126" s="42">
        <f aca="true" t="shared" si="37" ref="R126:R138">IF(C126="","",IF((SIN((M126-J126)*PI()/180))&lt;0,360-Q126,Q126))</f>
        <v>127.77801917705678</v>
      </c>
    </row>
    <row r="127" spans="1:18" ht="12.75">
      <c r="A127" s="112">
        <v>144478</v>
      </c>
      <c r="B127" s="101" t="s">
        <v>414</v>
      </c>
      <c r="C127" s="101" t="s">
        <v>415</v>
      </c>
      <c r="D127" s="113">
        <v>1</v>
      </c>
      <c r="E127" s="113" t="s">
        <v>1019</v>
      </c>
      <c r="F127" s="113" t="s">
        <v>897</v>
      </c>
      <c r="G127" s="113"/>
      <c r="H127" s="70"/>
      <c r="I127" s="29" t="str">
        <f t="shared" si="0"/>
        <v>JO43DC</v>
      </c>
      <c r="J127" s="29">
        <f t="shared" si="1"/>
        <v>8.25</v>
      </c>
      <c r="K127" s="29">
        <f t="shared" si="31"/>
        <v>53.083333333333336</v>
      </c>
      <c r="L127" s="29" t="str">
        <f t="shared" si="32"/>
        <v>JN76MC</v>
      </c>
      <c r="M127" s="29">
        <f t="shared" si="4"/>
        <v>15</v>
      </c>
      <c r="N127" s="29">
        <f t="shared" si="33"/>
        <v>46.083333333333336</v>
      </c>
      <c r="O127" s="30">
        <f t="shared" si="34"/>
        <v>0.14394123570092332</v>
      </c>
      <c r="P127" s="41">
        <f t="shared" si="35"/>
        <v>917.0927950212928</v>
      </c>
      <c r="Q127" s="41">
        <f t="shared" si="36"/>
        <v>145.3654887630021</v>
      </c>
      <c r="R127" s="42">
        <f t="shared" si="37"/>
        <v>145.3654887630021</v>
      </c>
    </row>
    <row r="128" spans="1:18" ht="12.75">
      <c r="A128" s="112">
        <v>144480</v>
      </c>
      <c r="B128" s="101" t="s">
        <v>421</v>
      </c>
      <c r="C128" s="101" t="s">
        <v>1077</v>
      </c>
      <c r="D128" s="113" t="s">
        <v>1078</v>
      </c>
      <c r="E128" s="113" t="s">
        <v>1079</v>
      </c>
      <c r="F128" s="113" t="s">
        <v>1080</v>
      </c>
      <c r="G128" s="113"/>
      <c r="H128" s="70"/>
      <c r="I128" s="29" t="str">
        <f t="shared" si="0"/>
        <v>JO43DC</v>
      </c>
      <c r="J128" s="29">
        <f t="shared" si="1"/>
        <v>8.25</v>
      </c>
      <c r="K128" s="29">
        <f t="shared" si="31"/>
        <v>53.083333333333336</v>
      </c>
      <c r="L128" s="29" t="str">
        <f t="shared" si="32"/>
        <v>JO48XX</v>
      </c>
      <c r="M128" s="29">
        <f t="shared" si="4"/>
        <v>9.916666666666666</v>
      </c>
      <c r="N128" s="29">
        <f t="shared" si="33"/>
        <v>58.958333333333336</v>
      </c>
      <c r="O128" s="30">
        <f t="shared" si="34"/>
        <v>0.1038103634230707</v>
      </c>
      <c r="P128" s="41">
        <f t="shared" si="35"/>
        <v>661.4069684774104</v>
      </c>
      <c r="Q128" s="41">
        <f t="shared" si="36"/>
        <v>8.321845874146508</v>
      </c>
      <c r="R128" s="42">
        <f t="shared" si="37"/>
        <v>8.321845874146508</v>
      </c>
    </row>
    <row r="129" spans="1:18" ht="12.75">
      <c r="A129" s="112">
        <v>144481</v>
      </c>
      <c r="B129" s="101" t="s">
        <v>1081</v>
      </c>
      <c r="C129" s="101" t="s">
        <v>873</v>
      </c>
      <c r="D129" s="113" t="s">
        <v>1061</v>
      </c>
      <c r="E129" s="113" t="s">
        <v>1082</v>
      </c>
      <c r="F129" s="113" t="s">
        <v>1083</v>
      </c>
      <c r="G129" s="113"/>
      <c r="H129" s="70" t="s">
        <v>1084</v>
      </c>
      <c r="I129" s="29" t="str">
        <f t="shared" si="0"/>
        <v>JO43DC</v>
      </c>
      <c r="J129" s="29">
        <f t="shared" si="1"/>
        <v>8.25</v>
      </c>
      <c r="K129" s="29">
        <f t="shared" si="31"/>
        <v>53.083333333333336</v>
      </c>
      <c r="L129" s="29" t="str">
        <f t="shared" si="32"/>
        <v>KN06PW</v>
      </c>
      <c r="M129" s="29">
        <f t="shared" si="4"/>
        <v>21.25</v>
      </c>
      <c r="N129" s="29">
        <f t="shared" si="33"/>
        <v>46.916666666666664</v>
      </c>
      <c r="O129" s="30">
        <f t="shared" si="34"/>
        <v>0.18081138216207715</v>
      </c>
      <c r="P129" s="41">
        <f t="shared" si="35"/>
        <v>1152.0035591692422</v>
      </c>
      <c r="Q129" s="41">
        <f t="shared" si="36"/>
        <v>121.30004315331942</v>
      </c>
      <c r="R129" s="42">
        <f t="shared" si="37"/>
        <v>121.30004315331942</v>
      </c>
    </row>
    <row r="130" spans="1:18" ht="12.75">
      <c r="A130" s="112">
        <v>144482</v>
      </c>
      <c r="B130" s="101" t="s">
        <v>422</v>
      </c>
      <c r="C130" s="101" t="s">
        <v>423</v>
      </c>
      <c r="D130" s="113">
        <v>120</v>
      </c>
      <c r="E130" s="113" t="s">
        <v>1085</v>
      </c>
      <c r="F130" s="113" t="s">
        <v>1015</v>
      </c>
      <c r="G130" s="113"/>
      <c r="H130" s="70" t="s">
        <v>907</v>
      </c>
      <c r="I130" s="29" t="str">
        <f t="shared" si="0"/>
        <v>JO43DC</v>
      </c>
      <c r="J130" s="29">
        <f t="shared" si="1"/>
        <v>8.25</v>
      </c>
      <c r="K130" s="29">
        <f t="shared" si="31"/>
        <v>53.083333333333336</v>
      </c>
      <c r="L130" s="29" t="str">
        <f t="shared" si="32"/>
        <v>IO65VB</v>
      </c>
      <c r="M130" s="29">
        <f t="shared" si="4"/>
        <v>-6.25</v>
      </c>
      <c r="N130" s="29">
        <f t="shared" si="33"/>
        <v>55.041666666666664</v>
      </c>
      <c r="O130" s="30">
        <f t="shared" si="34"/>
        <v>0.15211003189561345</v>
      </c>
      <c r="P130" s="41">
        <f t="shared" si="35"/>
        <v>969.138646216522</v>
      </c>
      <c r="Q130" s="41">
        <f t="shared" si="36"/>
        <v>71.226615747085</v>
      </c>
      <c r="R130" s="42">
        <f t="shared" si="37"/>
        <v>288.773384252915</v>
      </c>
    </row>
    <row r="131" spans="1:18" ht="12.75">
      <c r="A131" s="112">
        <v>144482</v>
      </c>
      <c r="B131" s="101" t="s">
        <v>1086</v>
      </c>
      <c r="C131" s="101" t="s">
        <v>1087</v>
      </c>
      <c r="D131" s="113" t="s">
        <v>1088</v>
      </c>
      <c r="E131" s="113" t="s">
        <v>876</v>
      </c>
      <c r="F131" s="113" t="s">
        <v>897</v>
      </c>
      <c r="G131" s="113"/>
      <c r="H131" s="70" t="s">
        <v>1089</v>
      </c>
      <c r="I131" s="29" t="str">
        <f t="shared" si="0"/>
        <v>JO43DC</v>
      </c>
      <c r="J131" s="29">
        <f t="shared" si="1"/>
        <v>8.25</v>
      </c>
      <c r="K131" s="29">
        <f t="shared" si="31"/>
        <v>53.083333333333336</v>
      </c>
      <c r="L131" s="29" t="str">
        <f t="shared" si="32"/>
        <v>JM89BJ</v>
      </c>
      <c r="M131" s="29">
        <f t="shared" si="4"/>
        <v>16.083333333333332</v>
      </c>
      <c r="N131" s="29">
        <f t="shared" si="33"/>
        <v>39.375</v>
      </c>
      <c r="O131" s="30">
        <f t="shared" si="34"/>
        <v>0.25690093151520377</v>
      </c>
      <c r="P131" s="41">
        <f t="shared" si="35"/>
        <v>1636.7929049628178</v>
      </c>
      <c r="Q131" s="41">
        <f t="shared" si="36"/>
        <v>155.50297185587624</v>
      </c>
      <c r="R131" s="42">
        <f t="shared" si="37"/>
        <v>155.50297185587624</v>
      </c>
    </row>
    <row r="132" spans="1:18" ht="12.75">
      <c r="A132" s="112">
        <v>144483</v>
      </c>
      <c r="B132" s="101" t="s">
        <v>864</v>
      </c>
      <c r="C132" s="101" t="s">
        <v>865</v>
      </c>
      <c r="D132" s="113"/>
      <c r="E132" s="113"/>
      <c r="F132" s="113"/>
      <c r="G132" s="113"/>
      <c r="H132" s="70" t="s">
        <v>1072</v>
      </c>
      <c r="I132" s="29" t="str">
        <f t="shared" si="0"/>
        <v>JO43DC</v>
      </c>
      <c r="J132" s="29">
        <f t="shared" si="1"/>
        <v>8.25</v>
      </c>
      <c r="K132" s="29">
        <f t="shared" si="31"/>
        <v>53.083333333333336</v>
      </c>
      <c r="L132" s="29" t="str">
        <f t="shared" si="32"/>
        <v>KN64RO</v>
      </c>
      <c r="M132" s="29">
        <f t="shared" si="4"/>
        <v>33.416666666666664</v>
      </c>
      <c r="N132" s="29">
        <f t="shared" si="33"/>
        <v>44.583333333333336</v>
      </c>
      <c r="O132" s="30">
        <f t="shared" si="34"/>
        <v>0.3226247685704673</v>
      </c>
      <c r="P132" s="41">
        <f t="shared" si="35"/>
        <v>2055.5391879930185</v>
      </c>
      <c r="Q132" s="41">
        <f t="shared" si="36"/>
        <v>107.19985721764489</v>
      </c>
      <c r="R132" s="42">
        <f t="shared" si="37"/>
        <v>107.19985721764489</v>
      </c>
    </row>
    <row r="133" spans="1:18" ht="12.75">
      <c r="A133" s="112">
        <v>144485</v>
      </c>
      <c r="B133" s="101" t="s">
        <v>1094</v>
      </c>
      <c r="C133" s="101" t="s">
        <v>1095</v>
      </c>
      <c r="D133" s="113"/>
      <c r="E133" s="113"/>
      <c r="F133" s="113"/>
      <c r="G133" s="113"/>
      <c r="H133" s="70" t="s">
        <v>1096</v>
      </c>
      <c r="I133" s="29" t="str">
        <f t="shared" si="0"/>
        <v>JO43DC</v>
      </c>
      <c r="J133" s="29">
        <f t="shared" si="1"/>
        <v>8.25</v>
      </c>
      <c r="K133" s="29">
        <f t="shared" si="31"/>
        <v>53.083333333333336</v>
      </c>
      <c r="L133" s="29" t="str">
        <f t="shared" si="32"/>
        <v>JN45AB</v>
      </c>
      <c r="M133" s="29">
        <f t="shared" si="4"/>
        <v>8</v>
      </c>
      <c r="N133" s="29">
        <f t="shared" si="33"/>
        <v>45.041666666666664</v>
      </c>
      <c r="O133" s="30">
        <f t="shared" si="34"/>
        <v>0.14038243791063243</v>
      </c>
      <c r="P133" s="41">
        <f t="shared" si="35"/>
        <v>894.4186266600125</v>
      </c>
      <c r="Q133" s="41">
        <f t="shared" si="36"/>
        <v>178.73742455526155</v>
      </c>
      <c r="R133" s="42">
        <f t="shared" si="37"/>
        <v>181.26257544473845</v>
      </c>
    </row>
    <row r="134" spans="1:18" ht="12.75">
      <c r="A134" s="112">
        <v>144485</v>
      </c>
      <c r="B134" s="101" t="s">
        <v>1108</v>
      </c>
      <c r="C134" s="101" t="s">
        <v>1090</v>
      </c>
      <c r="D134" s="113" t="s">
        <v>1091</v>
      </c>
      <c r="E134" s="113" t="s">
        <v>1092</v>
      </c>
      <c r="F134" s="113" t="s">
        <v>897</v>
      </c>
      <c r="G134" s="113"/>
      <c r="H134" s="70" t="s">
        <v>1093</v>
      </c>
      <c r="I134" s="29" t="str">
        <f t="shared" si="0"/>
        <v>JO43DC</v>
      </c>
      <c r="J134" s="29">
        <f t="shared" si="1"/>
        <v>8.25</v>
      </c>
      <c r="K134" s="29">
        <f t="shared" si="31"/>
        <v>53.083333333333336</v>
      </c>
      <c r="L134" s="29" t="str">
        <f t="shared" si="32"/>
        <v>KO02PF</v>
      </c>
      <c r="M134" s="29">
        <f t="shared" si="4"/>
        <v>21.25</v>
      </c>
      <c r="N134" s="29">
        <f t="shared" si="33"/>
        <v>52.208333333333336</v>
      </c>
      <c r="O134" s="30">
        <f t="shared" si="34"/>
        <v>0.1383155521799171</v>
      </c>
      <c r="P134" s="41">
        <f t="shared" si="35"/>
        <v>881.2498776039058</v>
      </c>
      <c r="Q134" s="41">
        <f t="shared" si="36"/>
        <v>91.12794332296954</v>
      </c>
      <c r="R134" s="42">
        <f t="shared" si="37"/>
        <v>91.12794332296954</v>
      </c>
    </row>
    <row r="135" spans="1:18" ht="12.75">
      <c r="A135" s="112">
        <v>144486</v>
      </c>
      <c r="B135" s="101" t="s">
        <v>47</v>
      </c>
      <c r="C135" s="101" t="s">
        <v>48</v>
      </c>
      <c r="D135" s="113">
        <v>1000</v>
      </c>
      <c r="E135" s="113" t="s">
        <v>1097</v>
      </c>
      <c r="F135" s="113" t="s">
        <v>1020</v>
      </c>
      <c r="G135" s="110">
        <v>75</v>
      </c>
      <c r="H135" s="28" t="s">
        <v>1107</v>
      </c>
      <c r="I135" s="29" t="str">
        <f>UPPER($C$2)</f>
        <v>JO43DC</v>
      </c>
      <c r="J135" s="29">
        <f>(CODE(MID(I135,1,1))-74)*20+MID(I135,3,1)*2+(CODE(MID(I135,5,1))-65)/12</f>
        <v>8.25</v>
      </c>
      <c r="K135" s="29">
        <f t="shared" si="31"/>
        <v>53.083333333333336</v>
      </c>
      <c r="L135" s="29" t="str">
        <f t="shared" si="32"/>
        <v>JO44JH</v>
      </c>
      <c r="M135" s="29">
        <f>(CODE(MID(L135,1,1))-74)*20+MID(L135,3,1)*2+(CODE(MID(L135,5,1))-65)/12</f>
        <v>8.75</v>
      </c>
      <c r="N135" s="29">
        <f t="shared" si="33"/>
        <v>54.291666666666664</v>
      </c>
      <c r="O135" s="30">
        <f t="shared" si="34"/>
        <v>0.021713184748515024</v>
      </c>
      <c r="P135" s="41">
        <f t="shared" si="35"/>
        <v>138.34121398821378</v>
      </c>
      <c r="Q135" s="41">
        <f t="shared" si="36"/>
        <v>13.567531889178492</v>
      </c>
      <c r="R135" s="42">
        <f t="shared" si="37"/>
        <v>13.567531889178492</v>
      </c>
    </row>
    <row r="136" spans="1:18" ht="12.75">
      <c r="A136" s="112">
        <v>144490</v>
      </c>
      <c r="B136" s="101" t="s">
        <v>49</v>
      </c>
      <c r="C136" s="101" t="s">
        <v>50</v>
      </c>
      <c r="D136" s="110" t="s">
        <v>763</v>
      </c>
      <c r="E136" s="113" t="s">
        <v>993</v>
      </c>
      <c r="F136" s="113">
        <v>305</v>
      </c>
      <c r="G136" s="110">
        <v>590</v>
      </c>
      <c r="H136" s="28" t="s">
        <v>51</v>
      </c>
      <c r="I136" s="29" t="str">
        <f>UPPER($C$2)</f>
        <v>JO43DC</v>
      </c>
      <c r="J136" s="29">
        <f>(CODE(MID(I136,1,1))-74)*20+MID(I136,3,1)*2+(CODE(MID(I136,5,1))-65)/12</f>
        <v>8.25</v>
      </c>
      <c r="K136" s="29">
        <f t="shared" si="31"/>
        <v>53.083333333333336</v>
      </c>
      <c r="L136" s="29" t="str">
        <f t="shared" si="32"/>
        <v>JN58IC</v>
      </c>
      <c r="M136" s="29">
        <f>(CODE(MID(L136,1,1))-74)*20+MID(L136,3,1)*2+(CODE(MID(L136,5,1))-65)/12</f>
        <v>10.666666666666666</v>
      </c>
      <c r="N136" s="29">
        <f t="shared" si="33"/>
        <v>48.083333333333336</v>
      </c>
      <c r="O136" s="30">
        <f t="shared" si="34"/>
        <v>0.09126965867900605</v>
      </c>
      <c r="P136" s="41">
        <f t="shared" si="35"/>
        <v>581.5063763415512</v>
      </c>
      <c r="Q136" s="41">
        <f t="shared" si="36"/>
        <v>161.99708413641758</v>
      </c>
      <c r="R136" s="42">
        <f t="shared" si="37"/>
        <v>161.99708413641758</v>
      </c>
    </row>
    <row r="137" spans="1:18" ht="12.75">
      <c r="A137" s="112">
        <v>144950</v>
      </c>
      <c r="B137" s="101" t="s">
        <v>1098</v>
      </c>
      <c r="C137" s="101" t="s">
        <v>1099</v>
      </c>
      <c r="D137" s="113"/>
      <c r="E137" s="113"/>
      <c r="F137" s="113"/>
      <c r="G137" s="113"/>
      <c r="H137" s="70" t="s">
        <v>973</v>
      </c>
      <c r="I137" s="29" t="str">
        <f>UPPER($C$2)</f>
        <v>JO43DC</v>
      </c>
      <c r="J137" s="29">
        <f>(CODE(MID(I137,1,1))-74)*20+MID(I137,3,1)*2+(CODE(MID(I137,5,1))-65)/12</f>
        <v>8.25</v>
      </c>
      <c r="K137" s="29">
        <f t="shared" si="31"/>
        <v>53.083333333333336</v>
      </c>
      <c r="L137" s="29" t="str">
        <f t="shared" si="32"/>
        <v>KO84DM</v>
      </c>
      <c r="M137" s="29">
        <f>(CODE(MID(L137,1,1))-74)*20+MID(L137,3,1)*2+(CODE(MID(L137,5,1))-65)/12</f>
        <v>36.25</v>
      </c>
      <c r="N137" s="29">
        <f t="shared" si="33"/>
        <v>54.5</v>
      </c>
      <c r="O137" s="30">
        <f t="shared" si="34"/>
        <v>0.28781511928030157</v>
      </c>
      <c r="P137" s="41">
        <f t="shared" si="35"/>
        <v>1833.7564694705854</v>
      </c>
      <c r="Q137" s="41">
        <f t="shared" si="36"/>
        <v>73.82648574267851</v>
      </c>
      <c r="R137" s="42">
        <f t="shared" si="37"/>
        <v>73.82648574267851</v>
      </c>
    </row>
    <row r="138" spans="1:18" ht="12.75">
      <c r="A138" s="109">
        <v>144984</v>
      </c>
      <c r="B138" s="110" t="s">
        <v>52</v>
      </c>
      <c r="C138" s="110" t="s">
        <v>53</v>
      </c>
      <c r="D138" s="110"/>
      <c r="E138" s="111"/>
      <c r="F138" s="111"/>
      <c r="G138" s="110"/>
      <c r="H138" s="28" t="s">
        <v>54</v>
      </c>
      <c r="I138" s="29" t="str">
        <f>UPPER($C$2)</f>
        <v>JO43DC</v>
      </c>
      <c r="J138" s="29">
        <f>(CODE(MID(I138,1,1))-74)*20+MID(I138,3,1)*2+(CODE(MID(I138,5,1))-65)/12</f>
        <v>8.25</v>
      </c>
      <c r="K138" s="29">
        <f t="shared" si="31"/>
        <v>53.083333333333336</v>
      </c>
      <c r="L138" s="29" t="str">
        <f t="shared" si="32"/>
        <v>JO20FP</v>
      </c>
      <c r="M138" s="29">
        <f>(CODE(MID(L138,1,1))-74)*20+MID(L138,3,1)*2+(CODE(MID(L138,5,1))-65)/12</f>
        <v>4.416666666666667</v>
      </c>
      <c r="N138" s="29">
        <f t="shared" si="33"/>
        <v>50.625</v>
      </c>
      <c r="O138" s="30">
        <f t="shared" si="34"/>
        <v>0.05955422477679595</v>
      </c>
      <c r="P138" s="41">
        <f t="shared" si="35"/>
        <v>379.43783232040005</v>
      </c>
      <c r="Q138" s="41">
        <f t="shared" si="36"/>
        <v>134.55490921488527</v>
      </c>
      <c r="R138" s="42">
        <f t="shared" si="37"/>
        <v>225.44509078511473</v>
      </c>
    </row>
    <row r="139" spans="1:18" ht="12.75">
      <c r="A139" s="31"/>
      <c r="B139" s="32"/>
      <c r="C139" s="32"/>
      <c r="D139" s="32"/>
      <c r="E139" s="49"/>
      <c r="F139" s="49"/>
      <c r="G139" s="32"/>
      <c r="H139" s="32"/>
      <c r="I139" s="33" t="str">
        <f aca="true" t="shared" si="38" ref="I139:I147">UPPER($C$2)</f>
        <v>JO43DC</v>
      </c>
      <c r="J139" s="33">
        <f aca="true" t="shared" si="39" ref="J139:J147">(CODE(MID(I139,1,1))-74)*20+MID(I139,3,1)*2+(CODE(MID(I139,5,1))-65)/12</f>
        <v>8.25</v>
      </c>
      <c r="K139" s="33">
        <f aca="true" t="shared" si="40" ref="K139:K146">(CODE(MID(I139,2,1))-74)*10+MID(I139,4,1)*1+(CODE(MID(I139,6,1))-65)/24</f>
        <v>53.083333333333336</v>
      </c>
      <c r="L139" s="33">
        <f aca="true" t="shared" si="41" ref="L139:L146">UPPER(C139)</f>
      </c>
      <c r="M139" s="33" t="e">
        <f aca="true" t="shared" si="42" ref="M139:M147">(CODE(MID(L139,1,1))-74)*20+MID(L139,3,1)*2+(CODE(MID(L139,5,1))-65)/12</f>
        <v>#VALUE!</v>
      </c>
      <c r="N139" s="33" t="e">
        <f aca="true" t="shared" si="43" ref="N139:N146">(CODE(MID(L139,2,1))-74)*10+MID(L139,4,1)*1+(CODE(MID(L139,6,1))-65)/24</f>
        <v>#VALUE!</v>
      </c>
      <c r="O139" s="34" t="e">
        <f aca="true" t="shared" si="44" ref="O139:O146">ACOS(SIN(N139*PI()/180)*SIN(K139*PI()/180)+COS(N139*PI()/180)*COS(K139*PI()/180)*COS((J139-M139)*PI()/180))</f>
        <v>#VALUE!</v>
      </c>
      <c r="P139" s="43">
        <f aca="true" t="shared" si="45" ref="P139:P147">IF(C139="","",6371.3*O139)</f>
      </c>
      <c r="Q139" s="43" t="e">
        <f aca="true" t="shared" si="46" ref="Q139:Q146">ACOS((SIN(N139*PI()/180)-SIN(K139*PI()/180)*COS(O139))/(COS(K139*PI()/180)*SIN(O139)))*180/PI()</f>
        <v>#VALUE!</v>
      </c>
      <c r="R139" s="44">
        <f aca="true" t="shared" si="47" ref="R139:R147">IF(C139="","",IF((SIN((M139-J139)*PI()/180))&lt;0,360-Q139,Q139))</f>
      </c>
    </row>
    <row r="140" spans="1:18" ht="12.75">
      <c r="A140" s="31"/>
      <c r="B140" s="32"/>
      <c r="C140" s="32"/>
      <c r="D140" s="32"/>
      <c r="E140" s="49"/>
      <c r="F140" s="49"/>
      <c r="G140" s="32"/>
      <c r="H140" s="32"/>
      <c r="I140" s="33" t="str">
        <f t="shared" si="38"/>
        <v>JO43DC</v>
      </c>
      <c r="J140" s="33">
        <f t="shared" si="39"/>
        <v>8.25</v>
      </c>
      <c r="K140" s="33">
        <f t="shared" si="40"/>
        <v>53.083333333333336</v>
      </c>
      <c r="L140" s="33">
        <f t="shared" si="41"/>
      </c>
      <c r="M140" s="33" t="e">
        <f t="shared" si="42"/>
        <v>#VALUE!</v>
      </c>
      <c r="N140" s="33" t="e">
        <f t="shared" si="43"/>
        <v>#VALUE!</v>
      </c>
      <c r="O140" s="34" t="e">
        <f t="shared" si="44"/>
        <v>#VALUE!</v>
      </c>
      <c r="P140" s="43">
        <f t="shared" si="45"/>
      </c>
      <c r="Q140" s="43" t="e">
        <f t="shared" si="46"/>
        <v>#VALUE!</v>
      </c>
      <c r="R140" s="44">
        <f t="shared" si="47"/>
      </c>
    </row>
    <row r="141" spans="1:18" ht="12.75">
      <c r="A141" s="31"/>
      <c r="B141" s="32"/>
      <c r="C141" s="32"/>
      <c r="D141" s="32"/>
      <c r="E141" s="49"/>
      <c r="F141" s="49"/>
      <c r="G141" s="32"/>
      <c r="H141" s="32"/>
      <c r="I141" s="33" t="str">
        <f t="shared" si="38"/>
        <v>JO43DC</v>
      </c>
      <c r="J141" s="33">
        <f t="shared" si="39"/>
        <v>8.25</v>
      </c>
      <c r="K141" s="33">
        <f t="shared" si="40"/>
        <v>53.083333333333336</v>
      </c>
      <c r="L141" s="33">
        <f t="shared" si="41"/>
      </c>
      <c r="M141" s="33" t="e">
        <f t="shared" si="42"/>
        <v>#VALUE!</v>
      </c>
      <c r="N141" s="33" t="e">
        <f t="shared" si="43"/>
        <v>#VALUE!</v>
      </c>
      <c r="O141" s="34" t="e">
        <f t="shared" si="44"/>
        <v>#VALUE!</v>
      </c>
      <c r="P141" s="43">
        <f t="shared" si="45"/>
      </c>
      <c r="Q141" s="43" t="e">
        <f t="shared" si="46"/>
        <v>#VALUE!</v>
      </c>
      <c r="R141" s="44">
        <f t="shared" si="47"/>
      </c>
    </row>
    <row r="142" spans="1:18" ht="12.75">
      <c r="A142" s="31"/>
      <c r="B142" s="32"/>
      <c r="C142" s="32"/>
      <c r="D142" s="32"/>
      <c r="E142" s="49"/>
      <c r="F142" s="49"/>
      <c r="G142" s="32"/>
      <c r="H142" s="32"/>
      <c r="I142" s="33" t="str">
        <f t="shared" si="38"/>
        <v>JO43DC</v>
      </c>
      <c r="J142" s="33">
        <f t="shared" si="39"/>
        <v>8.25</v>
      </c>
      <c r="K142" s="33">
        <f t="shared" si="40"/>
        <v>53.083333333333336</v>
      </c>
      <c r="L142" s="33">
        <f t="shared" si="41"/>
      </c>
      <c r="M142" s="33" t="e">
        <f t="shared" si="42"/>
        <v>#VALUE!</v>
      </c>
      <c r="N142" s="33" t="e">
        <f t="shared" si="43"/>
        <v>#VALUE!</v>
      </c>
      <c r="O142" s="34" t="e">
        <f t="shared" si="44"/>
        <v>#VALUE!</v>
      </c>
      <c r="P142" s="43">
        <f t="shared" si="45"/>
      </c>
      <c r="Q142" s="43" t="e">
        <f t="shared" si="46"/>
        <v>#VALUE!</v>
      </c>
      <c r="R142" s="44">
        <f t="shared" si="47"/>
      </c>
    </row>
    <row r="143" spans="1:18" ht="12.75">
      <c r="A143" s="31"/>
      <c r="B143" s="32"/>
      <c r="C143" s="32"/>
      <c r="D143" s="32"/>
      <c r="E143" s="49"/>
      <c r="F143" s="49"/>
      <c r="G143" s="32"/>
      <c r="H143" s="32"/>
      <c r="I143" s="33" t="str">
        <f t="shared" si="38"/>
        <v>JO43DC</v>
      </c>
      <c r="J143" s="33">
        <f t="shared" si="39"/>
        <v>8.25</v>
      </c>
      <c r="K143" s="33">
        <f t="shared" si="40"/>
        <v>53.083333333333336</v>
      </c>
      <c r="L143" s="33">
        <f t="shared" si="41"/>
      </c>
      <c r="M143" s="33" t="e">
        <f t="shared" si="42"/>
        <v>#VALUE!</v>
      </c>
      <c r="N143" s="33" t="e">
        <f t="shared" si="43"/>
        <v>#VALUE!</v>
      </c>
      <c r="O143" s="34" t="e">
        <f t="shared" si="44"/>
        <v>#VALUE!</v>
      </c>
      <c r="P143" s="43">
        <f t="shared" si="45"/>
      </c>
      <c r="Q143" s="43" t="e">
        <f t="shared" si="46"/>
        <v>#VALUE!</v>
      </c>
      <c r="R143" s="44">
        <f t="shared" si="47"/>
      </c>
    </row>
    <row r="144" spans="1:18" ht="12.75">
      <c r="A144" s="31"/>
      <c r="B144" s="32"/>
      <c r="C144" s="32"/>
      <c r="D144" s="32"/>
      <c r="E144" s="49"/>
      <c r="F144" s="49"/>
      <c r="G144" s="32"/>
      <c r="H144" s="32"/>
      <c r="I144" s="33" t="str">
        <f t="shared" si="38"/>
        <v>JO43DC</v>
      </c>
      <c r="J144" s="33">
        <f t="shared" si="39"/>
        <v>8.25</v>
      </c>
      <c r="K144" s="33">
        <f t="shared" si="40"/>
        <v>53.083333333333336</v>
      </c>
      <c r="L144" s="33">
        <f t="shared" si="41"/>
      </c>
      <c r="M144" s="33" t="e">
        <f t="shared" si="42"/>
        <v>#VALUE!</v>
      </c>
      <c r="N144" s="33" t="e">
        <f t="shared" si="43"/>
        <v>#VALUE!</v>
      </c>
      <c r="O144" s="34" t="e">
        <f t="shared" si="44"/>
        <v>#VALUE!</v>
      </c>
      <c r="P144" s="43">
        <f t="shared" si="45"/>
      </c>
      <c r="Q144" s="43" t="e">
        <f t="shared" si="46"/>
        <v>#VALUE!</v>
      </c>
      <c r="R144" s="44">
        <f t="shared" si="47"/>
      </c>
    </row>
    <row r="145" spans="1:18" ht="12.75">
      <c r="A145" s="31"/>
      <c r="B145" s="32"/>
      <c r="C145" s="32"/>
      <c r="D145" s="32"/>
      <c r="E145" s="49"/>
      <c r="F145" s="49"/>
      <c r="G145" s="32"/>
      <c r="H145" s="32"/>
      <c r="I145" s="33" t="str">
        <f t="shared" si="38"/>
        <v>JO43DC</v>
      </c>
      <c r="J145" s="33">
        <f t="shared" si="39"/>
        <v>8.25</v>
      </c>
      <c r="K145" s="33">
        <f t="shared" si="40"/>
        <v>53.083333333333336</v>
      </c>
      <c r="L145" s="33">
        <f t="shared" si="41"/>
      </c>
      <c r="M145" s="33" t="e">
        <f t="shared" si="42"/>
        <v>#VALUE!</v>
      </c>
      <c r="N145" s="33" t="e">
        <f t="shared" si="43"/>
        <v>#VALUE!</v>
      </c>
      <c r="O145" s="34" t="e">
        <f t="shared" si="44"/>
        <v>#VALUE!</v>
      </c>
      <c r="P145" s="43">
        <f t="shared" si="45"/>
      </c>
      <c r="Q145" s="43" t="e">
        <f t="shared" si="46"/>
        <v>#VALUE!</v>
      </c>
      <c r="R145" s="44">
        <f t="shared" si="47"/>
      </c>
    </row>
    <row r="146" spans="1:18" ht="12.75">
      <c r="A146" s="31"/>
      <c r="B146" s="32"/>
      <c r="C146" s="32"/>
      <c r="D146" s="32"/>
      <c r="E146" s="49"/>
      <c r="F146" s="49"/>
      <c r="G146" s="32"/>
      <c r="H146" s="32"/>
      <c r="I146" s="33" t="str">
        <f t="shared" si="38"/>
        <v>JO43DC</v>
      </c>
      <c r="J146" s="33">
        <f t="shared" si="39"/>
        <v>8.25</v>
      </c>
      <c r="K146" s="33">
        <f t="shared" si="40"/>
        <v>53.083333333333336</v>
      </c>
      <c r="L146" s="33">
        <f t="shared" si="41"/>
      </c>
      <c r="M146" s="33" t="e">
        <f t="shared" si="42"/>
        <v>#VALUE!</v>
      </c>
      <c r="N146" s="33" t="e">
        <f t="shared" si="43"/>
        <v>#VALUE!</v>
      </c>
      <c r="O146" s="34" t="e">
        <f t="shared" si="44"/>
        <v>#VALUE!</v>
      </c>
      <c r="P146" s="43">
        <f t="shared" si="45"/>
      </c>
      <c r="Q146" s="43" t="e">
        <f t="shared" si="46"/>
        <v>#VALUE!</v>
      </c>
      <c r="R146" s="44">
        <f t="shared" si="47"/>
      </c>
    </row>
    <row r="147" spans="1:18" ht="13.5" thickBot="1">
      <c r="A147" s="35"/>
      <c r="B147" s="36"/>
      <c r="C147" s="36"/>
      <c r="D147" s="36"/>
      <c r="E147" s="50"/>
      <c r="F147" s="50"/>
      <c r="G147" s="36"/>
      <c r="H147" s="36"/>
      <c r="I147" s="37" t="str">
        <f t="shared" si="38"/>
        <v>JO43DC</v>
      </c>
      <c r="J147" s="37">
        <f t="shared" si="39"/>
        <v>8.25</v>
      </c>
      <c r="K147" s="37">
        <f>(CODE(MID(I147,2,1))-74)*10+MID(I147,4,1)*1+(CODE(MID(I147,6,1))-65)/24</f>
        <v>53.083333333333336</v>
      </c>
      <c r="L147" s="37">
        <f>UPPER(C147)</f>
      </c>
      <c r="M147" s="37" t="e">
        <f t="shared" si="42"/>
        <v>#VALUE!</v>
      </c>
      <c r="N147" s="37" t="e">
        <f>(CODE(MID(L147,2,1))-74)*10+MID(L147,4,1)*1+(CODE(MID(L147,6,1))-65)/24</f>
        <v>#VALUE!</v>
      </c>
      <c r="O147" s="38" t="e">
        <f>ACOS(SIN(N147*PI()/180)*SIN(K147*PI()/180)+COS(N147*PI()/180)*COS(K147*PI()/180)*COS((J147-M147)*PI()/180))</f>
        <v>#VALUE!</v>
      </c>
      <c r="P147" s="45">
        <f t="shared" si="45"/>
      </c>
      <c r="Q147" s="45" t="e">
        <f>ACOS((SIN(N147*PI()/180)-SIN(K147*PI()/180)*COS(O147))/(COS(K147*PI()/180)*SIN(O147)))*180/PI()</f>
        <v>#VALUE!</v>
      </c>
      <c r="R147" s="46">
        <f t="shared" si="47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R234"/>
  <sheetViews>
    <sheetView workbookViewId="0" topLeftCell="A1">
      <pane ySplit="1530" topLeftCell="BM6" activePane="topLeft" state="split"/>
      <selection pane="topLeft" activeCell="H106" sqref="H106"/>
      <selection pane="bottomLeft" activeCell="B53" sqref="B53"/>
    </sheetView>
  </sheetViews>
  <sheetFormatPr defaultColWidth="11.421875" defaultRowHeight="12.75"/>
  <cols>
    <col min="1" max="1" width="7.7109375" style="39" customWidth="1"/>
    <col min="2" max="3" width="9.7109375" style="26" customWidth="1"/>
    <col min="4" max="4" width="6.7109375" style="99" customWidth="1"/>
    <col min="5" max="5" width="9.7109375" style="103" customWidth="1"/>
    <col min="6" max="6" width="5.7109375" style="103" customWidth="1"/>
    <col min="7" max="7" width="5.7109375" style="99" customWidth="1"/>
    <col min="8" max="8" width="20.7109375" style="107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6" ht="18.75">
      <c r="A1" s="7" t="s">
        <v>310</v>
      </c>
      <c r="B1" s="1"/>
      <c r="C1" s="67" t="str">
        <f>Grunddaten!$C$7</f>
        <v>Wüsting</v>
      </c>
      <c r="F1" s="103" t="s">
        <v>1184</v>
      </c>
    </row>
    <row r="2" spans="1:8" ht="19.5" thickBot="1">
      <c r="A2" s="7" t="s">
        <v>311</v>
      </c>
      <c r="B2" s="1"/>
      <c r="C2" s="67" t="str">
        <f>UPPER(Grunddaten!$C$11)</f>
        <v>JO43DC</v>
      </c>
      <c r="H2" s="132">
        <v>38764</v>
      </c>
    </row>
    <row r="3" spans="1:18" s="79" customFormat="1" ht="50.25" customHeight="1" thickBot="1">
      <c r="A3" s="133" t="s">
        <v>318</v>
      </c>
      <c r="B3" s="134" t="s">
        <v>307</v>
      </c>
      <c r="C3" s="134" t="s">
        <v>308</v>
      </c>
      <c r="D3" s="134" t="s">
        <v>736</v>
      </c>
      <c r="E3" s="134" t="s">
        <v>732</v>
      </c>
      <c r="F3" s="134" t="s">
        <v>733</v>
      </c>
      <c r="G3" s="134" t="s">
        <v>734</v>
      </c>
      <c r="H3" s="134" t="s">
        <v>309</v>
      </c>
      <c r="I3" s="117" t="s">
        <v>5</v>
      </c>
      <c r="J3" s="117" t="s">
        <v>4</v>
      </c>
      <c r="K3" s="117" t="s">
        <v>3</v>
      </c>
      <c r="L3" s="117" t="s">
        <v>5</v>
      </c>
      <c r="M3" s="117" t="s">
        <v>4</v>
      </c>
      <c r="N3" s="117" t="s">
        <v>3</v>
      </c>
      <c r="O3" s="117" t="s">
        <v>2</v>
      </c>
      <c r="P3" s="118" t="s">
        <v>317</v>
      </c>
      <c r="Q3" s="119" t="s">
        <v>1</v>
      </c>
      <c r="R3" s="120" t="s">
        <v>0</v>
      </c>
    </row>
    <row r="4" spans="1:18" ht="12.75">
      <c r="A4" s="136">
        <v>432128</v>
      </c>
      <c r="B4" s="137" t="s">
        <v>851</v>
      </c>
      <c r="C4" s="137" t="s">
        <v>852</v>
      </c>
      <c r="D4" s="137"/>
      <c r="E4" s="138"/>
      <c r="F4" s="138"/>
      <c r="G4" s="137">
        <v>643</v>
      </c>
      <c r="H4" s="139" t="s">
        <v>853</v>
      </c>
      <c r="I4" s="140" t="str">
        <f aca="true" t="shared" si="0" ref="I4:I138">UPPER($C$2)</f>
        <v>JO43DC</v>
      </c>
      <c r="J4" s="140">
        <f aca="true" t="shared" si="1" ref="J4:J138">(CODE(MID(I4,1,1))-74)*20+MID(I4,3,1)*2+(CODE(MID(I4,5,1))-65)/12</f>
        <v>8.25</v>
      </c>
      <c r="K4" s="140">
        <f aca="true" t="shared" si="2" ref="K4:K35">(CODE(MID(I4,2,1))-74)*10+MID(I4,4,1)*1+(CODE(MID(I4,6,1))-65)/24</f>
        <v>53.083333333333336</v>
      </c>
      <c r="L4" s="140" t="str">
        <f aca="true" t="shared" si="3" ref="L4:L35">UPPER(C4)</f>
        <v>JN65UU</v>
      </c>
      <c r="M4" s="140">
        <f aca="true" t="shared" si="4" ref="M4:M138">(CODE(MID(L4,1,1))-74)*20+MID(L4,3,1)*2+(CODE(MID(L4,5,1))-65)/12</f>
        <v>13.666666666666666</v>
      </c>
      <c r="N4" s="140">
        <f aca="true" t="shared" si="5" ref="N4:N35">(CODE(MID(L4,2,1))-74)*10+MID(L4,4,1)*1+(CODE(MID(L4,6,1))-65)/24</f>
        <v>45.833333333333336</v>
      </c>
      <c r="O4" s="141">
        <f aca="true" t="shared" si="6" ref="O4:O35">ACOS(SIN(N4*PI()/180)*SIN(K4*PI()/180)+COS(N4*PI()/180)*COS(K4*PI()/180)*COS((J4-M4)*PI()/180))</f>
        <v>0.14057109928744094</v>
      </c>
      <c r="P4" s="142">
        <f aca="true" t="shared" si="7" ref="P4:P35">IF(C4="","",6371.3*O4)</f>
        <v>895.6206448900724</v>
      </c>
      <c r="Q4" s="142">
        <f aca="true" t="shared" si="8" ref="Q4:Q35">ACOS((SIN(N4*PI()/180)-SIN(K4*PI()/180)*COS(O4))/(COS(K4*PI()/180)*SIN(O4)))*180/PI()</f>
        <v>152.00252950757465</v>
      </c>
      <c r="R4" s="143">
        <f aca="true" t="shared" si="9" ref="R4:R35">IF(C4="","",IF((SIN((M4-J4)*PI()/180))&lt;0,360-Q4,Q4))</f>
        <v>152.00252950757465</v>
      </c>
    </row>
    <row r="5" spans="1:18" ht="12.75">
      <c r="A5" s="130">
        <v>432280</v>
      </c>
      <c r="B5" s="100" t="s">
        <v>854</v>
      </c>
      <c r="C5" s="100" t="s">
        <v>855</v>
      </c>
      <c r="D5" s="100"/>
      <c r="E5" s="104"/>
      <c r="F5" s="104"/>
      <c r="G5" s="100">
        <v>180</v>
      </c>
      <c r="H5" s="32" t="s">
        <v>853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KN78MM</v>
      </c>
      <c r="M5" s="33">
        <f t="shared" si="4"/>
        <v>35</v>
      </c>
      <c r="N5" s="33">
        <f t="shared" si="5"/>
        <v>48.5</v>
      </c>
      <c r="O5" s="34">
        <f t="shared" si="6"/>
        <v>0.30379774394075154</v>
      </c>
      <c r="P5" s="43">
        <f t="shared" si="7"/>
        <v>1935.5865659697104</v>
      </c>
      <c r="Q5" s="43">
        <f t="shared" si="8"/>
        <v>94.45034591977021</v>
      </c>
      <c r="R5" s="44">
        <f t="shared" si="9"/>
        <v>94.45034591977021</v>
      </c>
    </row>
    <row r="6" spans="1:18" ht="12.75">
      <c r="A6" s="112">
        <v>432362</v>
      </c>
      <c r="B6" s="101" t="s">
        <v>856</v>
      </c>
      <c r="C6" s="101" t="s">
        <v>857</v>
      </c>
      <c r="D6" s="113" t="s">
        <v>1110</v>
      </c>
      <c r="E6" s="113" t="s">
        <v>1019</v>
      </c>
      <c r="F6" s="113" t="s">
        <v>1020</v>
      </c>
      <c r="G6" s="100">
        <v>80</v>
      </c>
      <c r="H6" s="70"/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KN66LS</v>
      </c>
      <c r="M6" s="33">
        <f t="shared" si="4"/>
        <v>32.916666666666664</v>
      </c>
      <c r="N6" s="33">
        <f t="shared" si="5"/>
        <v>46.75</v>
      </c>
      <c r="O6" s="34">
        <f t="shared" si="6"/>
        <v>0.29657573340377463</v>
      </c>
      <c r="P6" s="43">
        <f t="shared" si="7"/>
        <v>1889.5729702354695</v>
      </c>
      <c r="Q6" s="43">
        <f t="shared" si="8"/>
        <v>101.91259634274768</v>
      </c>
      <c r="R6" s="44">
        <f t="shared" si="9"/>
        <v>101.91259634274768</v>
      </c>
    </row>
    <row r="7" spans="1:18" ht="12.75">
      <c r="A7" s="112">
        <v>432400</v>
      </c>
      <c r="B7" s="101" t="s">
        <v>485</v>
      </c>
      <c r="C7" s="101" t="s">
        <v>486</v>
      </c>
      <c r="D7" s="101">
        <v>250</v>
      </c>
      <c r="E7" s="105" t="s">
        <v>862</v>
      </c>
      <c r="F7" s="105">
        <v>90</v>
      </c>
      <c r="G7" s="101">
        <v>252</v>
      </c>
      <c r="H7" s="32"/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IO81QJ</v>
      </c>
      <c r="M7" s="33">
        <f t="shared" si="4"/>
        <v>-2.666666666666667</v>
      </c>
      <c r="N7" s="33">
        <f t="shared" si="5"/>
        <v>51.375</v>
      </c>
      <c r="O7" s="34">
        <f t="shared" si="6"/>
        <v>0.12031815766900644</v>
      </c>
      <c r="P7" s="43">
        <f t="shared" si="7"/>
        <v>766.5830779565408</v>
      </c>
      <c r="Q7" s="43">
        <f t="shared" si="8"/>
        <v>99.96976502740645</v>
      </c>
      <c r="R7" s="44">
        <f t="shared" si="9"/>
        <v>260.0302349725936</v>
      </c>
    </row>
    <row r="8" spans="1:18" ht="12.75">
      <c r="A8" s="130">
        <v>432400</v>
      </c>
      <c r="B8" s="100" t="s">
        <v>55</v>
      </c>
      <c r="C8" s="100" t="s">
        <v>56</v>
      </c>
      <c r="D8" s="100">
        <v>5</v>
      </c>
      <c r="E8" s="104" t="s">
        <v>861</v>
      </c>
      <c r="F8" s="104">
        <v>337</v>
      </c>
      <c r="G8" s="100">
        <v>1154</v>
      </c>
      <c r="H8" s="32" t="s">
        <v>57</v>
      </c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JN77TX</v>
      </c>
      <c r="M8" s="33">
        <f t="shared" si="4"/>
        <v>15.583333333333334</v>
      </c>
      <c r="N8" s="33">
        <f t="shared" si="5"/>
        <v>47.958333333333336</v>
      </c>
      <c r="O8" s="34">
        <f t="shared" si="6"/>
        <v>0.12080451845870566</v>
      </c>
      <c r="P8" s="43">
        <f t="shared" si="7"/>
        <v>769.6818284559514</v>
      </c>
      <c r="Q8" s="43">
        <f t="shared" si="8"/>
        <v>134.82234076853842</v>
      </c>
      <c r="R8" s="44">
        <f t="shared" si="9"/>
        <v>134.82234076853842</v>
      </c>
    </row>
    <row r="9" spans="1:18" ht="12.75">
      <c r="A9" s="130">
        <v>432400</v>
      </c>
      <c r="B9" s="100" t="s">
        <v>859</v>
      </c>
      <c r="C9" s="100" t="s">
        <v>860</v>
      </c>
      <c r="D9" s="100">
        <v>2</v>
      </c>
      <c r="E9" s="104"/>
      <c r="F9" s="104" t="s">
        <v>735</v>
      </c>
      <c r="G9" s="100">
        <v>365</v>
      </c>
      <c r="H9" s="32" t="s">
        <v>853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KN29UA</v>
      </c>
      <c r="M9" s="33">
        <f t="shared" si="4"/>
        <v>25.666666666666668</v>
      </c>
      <c r="N9" s="33">
        <f t="shared" si="5"/>
        <v>49</v>
      </c>
      <c r="O9" s="34">
        <f t="shared" si="6"/>
        <v>0.20335257054142009</v>
      </c>
      <c r="P9" s="43">
        <f t="shared" si="7"/>
        <v>1295.6202326905498</v>
      </c>
      <c r="Q9" s="43">
        <f t="shared" si="8"/>
        <v>103.50417538895329</v>
      </c>
      <c r="R9" s="44">
        <f t="shared" si="9"/>
        <v>103.50417538895329</v>
      </c>
    </row>
    <row r="10" spans="1:18" ht="12.75">
      <c r="A10" s="112">
        <v>432401</v>
      </c>
      <c r="B10" s="101" t="s">
        <v>450</v>
      </c>
      <c r="C10" s="101" t="s">
        <v>451</v>
      </c>
      <c r="D10" s="113">
        <v>300</v>
      </c>
      <c r="E10" s="113" t="s">
        <v>1111</v>
      </c>
      <c r="F10" s="113" t="s">
        <v>863</v>
      </c>
      <c r="G10" s="101">
        <v>445</v>
      </c>
      <c r="H10" s="114" t="s">
        <v>1112</v>
      </c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 t="str">
        <f t="shared" si="3"/>
        <v>JP94WG</v>
      </c>
      <c r="M10" s="33">
        <f t="shared" si="4"/>
        <v>19.833333333333332</v>
      </c>
      <c r="N10" s="33">
        <f t="shared" si="5"/>
        <v>64.25</v>
      </c>
      <c r="O10" s="34">
        <f t="shared" si="6"/>
        <v>0.22065916273669473</v>
      </c>
      <c r="P10" s="43">
        <f t="shared" si="7"/>
        <v>1405.8857235443031</v>
      </c>
      <c r="Q10" s="43">
        <f t="shared" si="8"/>
        <v>23.488070419665554</v>
      </c>
      <c r="R10" s="44">
        <f t="shared" si="9"/>
        <v>23.488070419665554</v>
      </c>
    </row>
    <row r="11" spans="1:18" ht="12.75">
      <c r="A11" s="130">
        <v>432401</v>
      </c>
      <c r="B11" s="100" t="s">
        <v>864</v>
      </c>
      <c r="C11" s="100" t="s">
        <v>865</v>
      </c>
      <c r="D11" s="100">
        <v>5</v>
      </c>
      <c r="E11" s="104" t="s">
        <v>829</v>
      </c>
      <c r="F11" s="104" t="s">
        <v>858</v>
      </c>
      <c r="G11" s="100">
        <v>60</v>
      </c>
      <c r="H11" s="32"/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 t="str">
        <f t="shared" si="3"/>
        <v>KN64RO</v>
      </c>
      <c r="M11" s="33">
        <f t="shared" si="4"/>
        <v>33.416666666666664</v>
      </c>
      <c r="N11" s="33">
        <f t="shared" si="5"/>
        <v>44.583333333333336</v>
      </c>
      <c r="O11" s="34">
        <f t="shared" si="6"/>
        <v>0.3226247685704673</v>
      </c>
      <c r="P11" s="43">
        <f t="shared" si="7"/>
        <v>2055.5391879930185</v>
      </c>
      <c r="Q11" s="43">
        <f t="shared" si="8"/>
        <v>107.19985721764489</v>
      </c>
      <c r="R11" s="44">
        <f t="shared" si="9"/>
        <v>107.19985721764489</v>
      </c>
    </row>
    <row r="12" spans="1:18" ht="12.75">
      <c r="A12" s="112">
        <v>432402</v>
      </c>
      <c r="B12" s="101" t="s">
        <v>532</v>
      </c>
      <c r="C12" s="101" t="s">
        <v>455</v>
      </c>
      <c r="D12" s="113" t="s">
        <v>913</v>
      </c>
      <c r="E12" s="113" t="s">
        <v>1113</v>
      </c>
      <c r="F12" s="113" t="s">
        <v>1114</v>
      </c>
      <c r="G12" s="100" t="s">
        <v>866</v>
      </c>
      <c r="H12" s="70" t="s">
        <v>879</v>
      </c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IP62OA</v>
      </c>
      <c r="M12" s="33">
        <f t="shared" si="4"/>
        <v>-6.833333333333333</v>
      </c>
      <c r="N12" s="33">
        <f t="shared" si="5"/>
        <v>62</v>
      </c>
      <c r="O12" s="34">
        <f t="shared" si="6"/>
        <v>0.2091881776380038</v>
      </c>
      <c r="P12" s="43">
        <f t="shared" si="7"/>
        <v>1332.8006361850137</v>
      </c>
      <c r="Q12" s="43">
        <f t="shared" si="8"/>
        <v>36.0357092872912</v>
      </c>
      <c r="R12" s="44">
        <f t="shared" si="9"/>
        <v>323.9642907127088</v>
      </c>
    </row>
    <row r="13" spans="1:18" ht="12.75">
      <c r="A13" s="112">
        <v>432403</v>
      </c>
      <c r="B13" s="101" t="s">
        <v>321</v>
      </c>
      <c r="C13" s="101" t="s">
        <v>445</v>
      </c>
      <c r="D13" s="101">
        <v>250</v>
      </c>
      <c r="E13" s="105" t="s">
        <v>867</v>
      </c>
      <c r="F13" s="105">
        <v>95</v>
      </c>
      <c r="G13" s="101">
        <v>248</v>
      </c>
      <c r="H13" s="32"/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IO62IJ</v>
      </c>
      <c r="M13" s="33">
        <f t="shared" si="4"/>
        <v>-7.333333333333333</v>
      </c>
      <c r="N13" s="33">
        <f t="shared" si="5"/>
        <v>52.375</v>
      </c>
      <c r="O13" s="34">
        <f t="shared" si="6"/>
        <v>0.16484244276042692</v>
      </c>
      <c r="P13" s="43">
        <f t="shared" si="7"/>
        <v>1050.260655559508</v>
      </c>
      <c r="Q13" s="43">
        <f t="shared" si="8"/>
        <v>88.05149085502775</v>
      </c>
      <c r="R13" s="44">
        <f t="shared" si="9"/>
        <v>271.94850914497226</v>
      </c>
    </row>
    <row r="14" spans="1:18" ht="12.75">
      <c r="A14" s="112">
        <v>432404</v>
      </c>
      <c r="B14" s="101" t="s">
        <v>868</v>
      </c>
      <c r="C14" s="101" t="s">
        <v>869</v>
      </c>
      <c r="D14" s="113" t="s">
        <v>894</v>
      </c>
      <c r="E14" s="113" t="s">
        <v>737</v>
      </c>
      <c r="F14" s="113" t="s">
        <v>897</v>
      </c>
      <c r="G14" s="100">
        <v>114</v>
      </c>
      <c r="H14" s="70"/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 t="str">
        <f t="shared" si="3"/>
        <v>JN23MM</v>
      </c>
      <c r="M14" s="33">
        <f t="shared" si="4"/>
        <v>5</v>
      </c>
      <c r="N14" s="33">
        <f t="shared" si="5"/>
        <v>43.5</v>
      </c>
      <c r="O14" s="34">
        <f t="shared" si="6"/>
        <v>0.17141867600605676</v>
      </c>
      <c r="P14" s="43">
        <f t="shared" si="7"/>
        <v>1092.1598104373895</v>
      </c>
      <c r="Q14" s="43">
        <f t="shared" si="8"/>
        <v>166.04971831500686</v>
      </c>
      <c r="R14" s="44">
        <f t="shared" si="9"/>
        <v>193.95028168499314</v>
      </c>
    </row>
    <row r="15" spans="1:18" ht="12.75">
      <c r="A15" s="112">
        <v>432405</v>
      </c>
      <c r="B15" s="101" t="s">
        <v>872</v>
      </c>
      <c r="C15" s="101" t="s">
        <v>873</v>
      </c>
      <c r="D15" s="113" t="s">
        <v>1061</v>
      </c>
      <c r="E15" s="113" t="s">
        <v>1082</v>
      </c>
      <c r="F15" s="113" t="s">
        <v>1083</v>
      </c>
      <c r="G15" s="100">
        <v>85</v>
      </c>
      <c r="H15" s="70"/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 t="str">
        <f t="shared" si="3"/>
        <v>KN06PW</v>
      </c>
      <c r="M15" s="33">
        <f t="shared" si="4"/>
        <v>21.25</v>
      </c>
      <c r="N15" s="33">
        <f t="shared" si="5"/>
        <v>46.916666666666664</v>
      </c>
      <c r="O15" s="34">
        <f t="shared" si="6"/>
        <v>0.18081138216207715</v>
      </c>
      <c r="P15" s="43">
        <f t="shared" si="7"/>
        <v>1152.0035591692422</v>
      </c>
      <c r="Q15" s="43">
        <f t="shared" si="8"/>
        <v>121.30004315331942</v>
      </c>
      <c r="R15" s="44">
        <f t="shared" si="9"/>
        <v>121.30004315331942</v>
      </c>
    </row>
    <row r="16" spans="1:18" ht="12.75">
      <c r="A16" s="112">
        <v>432405</v>
      </c>
      <c r="B16" s="101" t="s">
        <v>467</v>
      </c>
      <c r="C16" s="101" t="s">
        <v>468</v>
      </c>
      <c r="D16" s="101">
        <v>2</v>
      </c>
      <c r="E16" s="105" t="s">
        <v>870</v>
      </c>
      <c r="F16" s="105" t="s">
        <v>735</v>
      </c>
      <c r="G16" s="101">
        <v>20</v>
      </c>
      <c r="H16" s="32" t="s">
        <v>871</v>
      </c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 t="str">
        <f t="shared" si="3"/>
        <v>JO22KH</v>
      </c>
      <c r="M16" s="33">
        <f t="shared" si="4"/>
        <v>4.833333333333333</v>
      </c>
      <c r="N16" s="33">
        <f t="shared" si="5"/>
        <v>52.291666666666664</v>
      </c>
      <c r="O16" s="34">
        <f t="shared" si="6"/>
        <v>0.0386927057156099</v>
      </c>
      <c r="P16" s="43">
        <f t="shared" si="7"/>
        <v>246.52283592586537</v>
      </c>
      <c r="Q16" s="43">
        <f t="shared" si="8"/>
        <v>109.55481045079156</v>
      </c>
      <c r="R16" s="44">
        <f t="shared" si="9"/>
        <v>250.44518954920844</v>
      </c>
    </row>
    <row r="17" spans="1:18" ht="12.75">
      <c r="A17" s="112">
        <v>432405</v>
      </c>
      <c r="B17" s="101" t="s">
        <v>494</v>
      </c>
      <c r="C17" s="101" t="s">
        <v>364</v>
      </c>
      <c r="D17" s="113">
        <v>50</v>
      </c>
      <c r="E17" s="113" t="s">
        <v>1115</v>
      </c>
      <c r="F17" s="113" t="s">
        <v>897</v>
      </c>
      <c r="G17" s="101">
        <v>65</v>
      </c>
      <c r="H17" s="70"/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 t="str">
        <f t="shared" si="3"/>
        <v>JO97CJ</v>
      </c>
      <c r="M17" s="33">
        <f t="shared" si="4"/>
        <v>18.166666666666668</v>
      </c>
      <c r="N17" s="33">
        <f t="shared" si="5"/>
        <v>57.375</v>
      </c>
      <c r="O17" s="34">
        <f t="shared" si="6"/>
        <v>0.1237097867775645</v>
      </c>
      <c r="P17" s="43">
        <f t="shared" si="7"/>
        <v>788.1921644958967</v>
      </c>
      <c r="Q17" s="43">
        <f t="shared" si="8"/>
        <v>48.80296611766815</v>
      </c>
      <c r="R17" s="44">
        <f t="shared" si="9"/>
        <v>48.80296611766815</v>
      </c>
    </row>
    <row r="18" spans="1:18" ht="12.75">
      <c r="A18" s="130">
        <v>432406</v>
      </c>
      <c r="B18" s="100" t="s">
        <v>545</v>
      </c>
      <c r="C18" s="100" t="s">
        <v>546</v>
      </c>
      <c r="D18" s="100">
        <v>0.05</v>
      </c>
      <c r="E18" s="104" t="s">
        <v>875</v>
      </c>
      <c r="F18" s="104" t="s">
        <v>874</v>
      </c>
      <c r="G18" s="100">
        <v>602</v>
      </c>
      <c r="H18" s="32"/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 t="str">
        <f t="shared" si="3"/>
        <v>JN89QQ</v>
      </c>
      <c r="M18" s="33">
        <f t="shared" si="4"/>
        <v>17.333333333333332</v>
      </c>
      <c r="N18" s="33">
        <f t="shared" si="5"/>
        <v>49.666666666666664</v>
      </c>
      <c r="O18" s="34">
        <f t="shared" si="6"/>
        <v>0.11541253395010354</v>
      </c>
      <c r="P18" s="43">
        <f t="shared" si="7"/>
        <v>735.3278775562947</v>
      </c>
      <c r="Q18" s="43">
        <f t="shared" si="8"/>
        <v>117.46310426116526</v>
      </c>
      <c r="R18" s="44">
        <f t="shared" si="9"/>
        <v>117.46310426116526</v>
      </c>
    </row>
    <row r="19" spans="1:18" ht="12.75">
      <c r="A19" s="112">
        <v>432407</v>
      </c>
      <c r="B19" s="101" t="s">
        <v>465</v>
      </c>
      <c r="C19" s="101" t="s">
        <v>466</v>
      </c>
      <c r="D19" s="113" t="s">
        <v>901</v>
      </c>
      <c r="E19" s="113" t="s">
        <v>737</v>
      </c>
      <c r="F19" s="113" t="s">
        <v>897</v>
      </c>
      <c r="G19" s="101">
        <v>60</v>
      </c>
      <c r="H19" s="70"/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 t="str">
        <f t="shared" si="3"/>
        <v>JO32CD</v>
      </c>
      <c r="M19" s="33">
        <f t="shared" si="4"/>
        <v>6.166666666666667</v>
      </c>
      <c r="N19" s="33">
        <f t="shared" si="5"/>
        <v>52.125</v>
      </c>
      <c r="O19" s="34">
        <f t="shared" si="6"/>
        <v>0.0277002497617862</v>
      </c>
      <c r="P19" s="43">
        <f t="shared" si="7"/>
        <v>176.48660130726842</v>
      </c>
      <c r="Q19" s="43">
        <f t="shared" si="8"/>
        <v>126.31034117255754</v>
      </c>
      <c r="R19" s="44">
        <f t="shared" si="9"/>
        <v>233.68965882744246</v>
      </c>
    </row>
    <row r="20" spans="1:18" ht="12.75">
      <c r="A20" s="112">
        <v>432408</v>
      </c>
      <c r="B20" s="101" t="s">
        <v>877</v>
      </c>
      <c r="C20" s="101" t="s">
        <v>325</v>
      </c>
      <c r="D20" s="113" t="s">
        <v>1026</v>
      </c>
      <c r="E20" s="113" t="s">
        <v>963</v>
      </c>
      <c r="F20" s="113" t="s">
        <v>1114</v>
      </c>
      <c r="G20" s="100">
        <v>165</v>
      </c>
      <c r="H20" s="70"/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 t="str">
        <f t="shared" si="3"/>
        <v>IN87KW</v>
      </c>
      <c r="M20" s="33">
        <f t="shared" si="4"/>
        <v>-3.1666666666666665</v>
      </c>
      <c r="N20" s="33">
        <f t="shared" si="5"/>
        <v>47.916666666666664</v>
      </c>
      <c r="O20" s="34">
        <f t="shared" si="6"/>
        <v>0.1552579154891145</v>
      </c>
      <c r="P20" s="43">
        <f t="shared" si="7"/>
        <v>989.1947569557952</v>
      </c>
      <c r="Q20" s="43">
        <f t="shared" si="8"/>
        <v>120.91703444697612</v>
      </c>
      <c r="R20" s="44">
        <f t="shared" si="9"/>
        <v>239.08296555302388</v>
      </c>
    </row>
    <row r="21" spans="1:18" ht="12.75">
      <c r="A21" s="112">
        <v>432410</v>
      </c>
      <c r="B21" s="101" t="s">
        <v>60</v>
      </c>
      <c r="C21" s="101" t="s">
        <v>59</v>
      </c>
      <c r="D21" s="113" t="s">
        <v>945</v>
      </c>
      <c r="E21" s="113" t="s">
        <v>830</v>
      </c>
      <c r="F21" s="113" t="s">
        <v>897</v>
      </c>
      <c r="G21" s="100">
        <v>650</v>
      </c>
      <c r="H21" s="32" t="s">
        <v>878</v>
      </c>
      <c r="I21" s="33" t="str">
        <f t="shared" si="0"/>
        <v>JO43DC</v>
      </c>
      <c r="J21" s="33">
        <f t="shared" si="1"/>
        <v>8.25</v>
      </c>
      <c r="K21" s="33">
        <f t="shared" si="2"/>
        <v>53.083333333333336</v>
      </c>
      <c r="L21" s="33" t="str">
        <f t="shared" si="3"/>
        <v>JN69EQ</v>
      </c>
      <c r="M21" s="33">
        <f t="shared" si="4"/>
        <v>12.333333333333334</v>
      </c>
      <c r="N21" s="33">
        <f t="shared" si="5"/>
        <v>49.666666666666664</v>
      </c>
      <c r="O21" s="34">
        <f t="shared" si="6"/>
        <v>0.07437202595820747</v>
      </c>
      <c r="P21" s="43">
        <f t="shared" si="7"/>
        <v>473.84648898752727</v>
      </c>
      <c r="Q21" s="43">
        <f t="shared" si="8"/>
        <v>141.66462042841775</v>
      </c>
      <c r="R21" s="44">
        <f t="shared" si="9"/>
        <v>141.66462042841775</v>
      </c>
    </row>
    <row r="22" spans="1:18" ht="12.75">
      <c r="A22" s="112">
        <v>432412</v>
      </c>
      <c r="B22" s="101" t="s">
        <v>75</v>
      </c>
      <c r="C22" s="101" t="s">
        <v>76</v>
      </c>
      <c r="D22" s="113" t="s">
        <v>945</v>
      </c>
      <c r="E22" s="113" t="s">
        <v>1116</v>
      </c>
      <c r="F22" s="113" t="s">
        <v>897</v>
      </c>
      <c r="G22" s="100">
        <v>45</v>
      </c>
      <c r="H22" s="32" t="s">
        <v>77</v>
      </c>
      <c r="I22" s="33" t="str">
        <f t="shared" si="0"/>
        <v>JO43DC</v>
      </c>
      <c r="J22" s="33">
        <f t="shared" si="1"/>
        <v>8.25</v>
      </c>
      <c r="K22" s="33">
        <f t="shared" si="2"/>
        <v>53.083333333333336</v>
      </c>
      <c r="L22" s="33" t="str">
        <f t="shared" si="3"/>
        <v>JO31GT</v>
      </c>
      <c r="M22" s="33">
        <f t="shared" si="4"/>
        <v>6.5</v>
      </c>
      <c r="N22" s="33">
        <f t="shared" si="5"/>
        <v>51.791666666666664</v>
      </c>
      <c r="O22" s="34">
        <f t="shared" si="6"/>
        <v>0.02923734174204351</v>
      </c>
      <c r="P22" s="43">
        <f t="shared" si="7"/>
        <v>186.27987544108183</v>
      </c>
      <c r="Q22" s="43">
        <f t="shared" si="8"/>
        <v>139.7486981963762</v>
      </c>
      <c r="R22" s="44">
        <f t="shared" si="9"/>
        <v>220.2513018036238</v>
      </c>
    </row>
    <row r="23" spans="1:18" ht="12.75">
      <c r="A23" s="112">
        <v>432412</v>
      </c>
      <c r="B23" s="101" t="s">
        <v>479</v>
      </c>
      <c r="C23" s="101" t="s">
        <v>480</v>
      </c>
      <c r="D23" s="101">
        <v>10</v>
      </c>
      <c r="E23" s="105" t="s">
        <v>822</v>
      </c>
      <c r="F23" s="105" t="s">
        <v>735</v>
      </c>
      <c r="G23" s="101">
        <v>175</v>
      </c>
      <c r="H23" s="32"/>
      <c r="I23" s="33" t="str">
        <f t="shared" si="0"/>
        <v>JO43DC</v>
      </c>
      <c r="J23" s="33">
        <f t="shared" si="1"/>
        <v>8.25</v>
      </c>
      <c r="K23" s="33">
        <f t="shared" si="2"/>
        <v>53.083333333333336</v>
      </c>
      <c r="L23" s="33" t="str">
        <f t="shared" si="3"/>
        <v>JO67EH</v>
      </c>
      <c r="M23" s="33">
        <f t="shared" si="4"/>
        <v>12.333333333333334</v>
      </c>
      <c r="N23" s="33">
        <f t="shared" si="5"/>
        <v>57.291666666666664</v>
      </c>
      <c r="O23" s="34">
        <f t="shared" si="6"/>
        <v>0.08393047040201851</v>
      </c>
      <c r="P23" s="43">
        <f t="shared" si="7"/>
        <v>534.7462060723806</v>
      </c>
      <c r="Q23" s="43">
        <f t="shared" si="8"/>
        <v>27.32174855369304</v>
      </c>
      <c r="R23" s="44">
        <f t="shared" si="9"/>
        <v>27.32174855369304</v>
      </c>
    </row>
    <row r="24" spans="1:18" ht="12.75">
      <c r="A24" s="112">
        <v>432413</v>
      </c>
      <c r="B24" s="101" t="s">
        <v>442</v>
      </c>
      <c r="C24" s="101" t="s">
        <v>443</v>
      </c>
      <c r="D24" s="113">
        <v>40</v>
      </c>
      <c r="E24" s="113" t="s">
        <v>1037</v>
      </c>
      <c r="F24" s="113">
        <v>22</v>
      </c>
      <c r="G24" s="101">
        <v>550</v>
      </c>
      <c r="H24" s="114"/>
      <c r="I24" s="33" t="str">
        <f t="shared" si="0"/>
        <v>JO43DC</v>
      </c>
      <c r="J24" s="33">
        <f t="shared" si="1"/>
        <v>8.25</v>
      </c>
      <c r="K24" s="33">
        <f t="shared" si="2"/>
        <v>53.083333333333336</v>
      </c>
      <c r="L24" s="33" t="str">
        <f t="shared" si="3"/>
        <v>IN93WC</v>
      </c>
      <c r="M24" s="33">
        <f t="shared" si="4"/>
        <v>-0.16666666666666674</v>
      </c>
      <c r="N24" s="33">
        <f t="shared" si="5"/>
        <v>43.083333333333336</v>
      </c>
      <c r="O24" s="34">
        <f t="shared" si="6"/>
        <v>0.19991764353994013</v>
      </c>
      <c r="P24" s="43">
        <f t="shared" si="7"/>
        <v>1273.7352822860205</v>
      </c>
      <c r="Q24" s="43">
        <f t="shared" si="8"/>
        <v>147.43089484090513</v>
      </c>
      <c r="R24" s="44">
        <f t="shared" si="9"/>
        <v>212.56910515909487</v>
      </c>
    </row>
    <row r="25" spans="1:18" ht="12.75">
      <c r="A25" s="130">
        <v>432414</v>
      </c>
      <c r="B25" s="100" t="s">
        <v>12</v>
      </c>
      <c r="C25" s="100" t="s">
        <v>13</v>
      </c>
      <c r="D25" s="100" t="s">
        <v>823</v>
      </c>
      <c r="E25" s="104" t="s">
        <v>824</v>
      </c>
      <c r="F25" s="104" t="s">
        <v>825</v>
      </c>
      <c r="G25" s="100">
        <v>238</v>
      </c>
      <c r="H25" s="32" t="s">
        <v>14</v>
      </c>
      <c r="I25" s="33" t="str">
        <f t="shared" si="0"/>
        <v>JO43DC</v>
      </c>
      <c r="J25" s="33">
        <f t="shared" si="1"/>
        <v>8.25</v>
      </c>
      <c r="K25" s="33">
        <f t="shared" si="2"/>
        <v>53.083333333333336</v>
      </c>
      <c r="L25" s="33" t="str">
        <f t="shared" si="3"/>
        <v>JO30DU</v>
      </c>
      <c r="M25" s="33">
        <f t="shared" si="4"/>
        <v>6.25</v>
      </c>
      <c r="N25" s="33">
        <f t="shared" si="5"/>
        <v>50.833333333333336</v>
      </c>
      <c r="O25" s="34">
        <f t="shared" si="6"/>
        <v>0.044771120239331275</v>
      </c>
      <c r="P25" s="43">
        <f t="shared" si="7"/>
        <v>285.2502383808514</v>
      </c>
      <c r="Q25" s="43">
        <f t="shared" si="8"/>
        <v>150.49591594148674</v>
      </c>
      <c r="R25" s="44">
        <f t="shared" si="9"/>
        <v>209.50408405851326</v>
      </c>
    </row>
    <row r="26" spans="1:18" ht="12.75">
      <c r="A26" s="130">
        <v>432415</v>
      </c>
      <c r="B26" s="100" t="s">
        <v>78</v>
      </c>
      <c r="C26" s="100" t="s">
        <v>821</v>
      </c>
      <c r="D26" s="100" t="s">
        <v>826</v>
      </c>
      <c r="E26" s="104" t="s">
        <v>827</v>
      </c>
      <c r="F26" s="104">
        <v>30</v>
      </c>
      <c r="G26" s="100">
        <v>125</v>
      </c>
      <c r="H26" s="32" t="s">
        <v>879</v>
      </c>
      <c r="I26" s="33" t="str">
        <f t="shared" si="0"/>
        <v>JO43DC</v>
      </c>
      <c r="J26" s="33">
        <f t="shared" si="1"/>
        <v>8.25</v>
      </c>
      <c r="K26" s="33">
        <f t="shared" si="2"/>
        <v>53.083333333333336</v>
      </c>
      <c r="L26" s="33" t="str">
        <f t="shared" si="3"/>
        <v>JO42GE</v>
      </c>
      <c r="M26" s="33">
        <f t="shared" si="4"/>
        <v>8.5</v>
      </c>
      <c r="N26" s="33">
        <f t="shared" si="5"/>
        <v>52.166666666666664</v>
      </c>
      <c r="O26" s="34">
        <f t="shared" si="6"/>
        <v>0.01621658858459507</v>
      </c>
      <c r="P26" s="43">
        <f t="shared" si="7"/>
        <v>103.32075084903057</v>
      </c>
      <c r="Q26" s="43">
        <f t="shared" si="8"/>
        <v>170.50029892595046</v>
      </c>
      <c r="R26" s="44">
        <f t="shared" si="9"/>
        <v>170.50029892595046</v>
      </c>
    </row>
    <row r="27" spans="1:18" ht="12.75">
      <c r="A27" s="112">
        <v>432416</v>
      </c>
      <c r="B27" s="101" t="s">
        <v>331</v>
      </c>
      <c r="C27" s="101" t="s">
        <v>332</v>
      </c>
      <c r="D27" s="113" t="s">
        <v>1118</v>
      </c>
      <c r="E27" s="113" t="s">
        <v>829</v>
      </c>
      <c r="F27" s="113" t="s">
        <v>953</v>
      </c>
      <c r="G27" s="100">
        <v>40</v>
      </c>
      <c r="H27" s="70"/>
      <c r="I27" s="33" t="str">
        <f t="shared" si="0"/>
        <v>JO43DC</v>
      </c>
      <c r="J27" s="33">
        <f t="shared" si="1"/>
        <v>8.25</v>
      </c>
      <c r="K27" s="33">
        <f t="shared" si="2"/>
        <v>53.083333333333336</v>
      </c>
      <c r="L27" s="33" t="str">
        <f t="shared" si="3"/>
        <v>JO22DC</v>
      </c>
      <c r="M27" s="33">
        <f t="shared" si="4"/>
        <v>4.25</v>
      </c>
      <c r="N27" s="33">
        <f t="shared" si="5"/>
        <v>52.083333333333336</v>
      </c>
      <c r="O27" s="34">
        <f t="shared" si="6"/>
        <v>0.04586114998487689</v>
      </c>
      <c r="P27" s="43">
        <f t="shared" si="7"/>
        <v>292.19514489864616</v>
      </c>
      <c r="Q27" s="43">
        <f t="shared" si="8"/>
        <v>110.76750734564511</v>
      </c>
      <c r="R27" s="44">
        <f t="shared" si="9"/>
        <v>249.23249265435487</v>
      </c>
    </row>
    <row r="28" spans="1:18" ht="12.75">
      <c r="A28" s="112">
        <v>432417</v>
      </c>
      <c r="B28" s="101" t="s">
        <v>491</v>
      </c>
      <c r="C28" s="101" t="s">
        <v>334</v>
      </c>
      <c r="D28" s="113" t="s">
        <v>1119</v>
      </c>
      <c r="E28" s="113" t="s">
        <v>1120</v>
      </c>
      <c r="F28" s="113" t="s">
        <v>916</v>
      </c>
      <c r="G28" s="101">
        <v>307</v>
      </c>
      <c r="H28" s="70"/>
      <c r="I28" s="33" t="str">
        <f t="shared" si="0"/>
        <v>JO43DC</v>
      </c>
      <c r="J28" s="33">
        <f t="shared" si="1"/>
        <v>8.25</v>
      </c>
      <c r="K28" s="33">
        <f t="shared" si="2"/>
        <v>53.083333333333336</v>
      </c>
      <c r="L28" s="33" t="str">
        <f t="shared" si="3"/>
        <v>KP36OI</v>
      </c>
      <c r="M28" s="33">
        <f t="shared" si="4"/>
        <v>27.166666666666668</v>
      </c>
      <c r="N28" s="33">
        <f t="shared" si="5"/>
        <v>66.33333333333333</v>
      </c>
      <c r="O28" s="34">
        <f t="shared" si="6"/>
        <v>0.28251589844006086</v>
      </c>
      <c r="P28" s="43">
        <f t="shared" si="7"/>
        <v>1799.99354373116</v>
      </c>
      <c r="Q28" s="43">
        <f t="shared" si="8"/>
        <v>27.827865942171712</v>
      </c>
      <c r="R28" s="44">
        <f t="shared" si="9"/>
        <v>27.827865942171712</v>
      </c>
    </row>
    <row r="29" spans="1:18" ht="12.75">
      <c r="A29" s="112">
        <v>432418</v>
      </c>
      <c r="B29" s="101" t="s">
        <v>880</v>
      </c>
      <c r="C29" s="101" t="s">
        <v>881</v>
      </c>
      <c r="D29" s="113" t="s">
        <v>945</v>
      </c>
      <c r="E29" s="113" t="s">
        <v>737</v>
      </c>
      <c r="F29" s="113" t="s">
        <v>897</v>
      </c>
      <c r="G29" s="100">
        <v>80</v>
      </c>
      <c r="H29" s="70"/>
      <c r="I29" s="33" t="str">
        <f t="shared" si="0"/>
        <v>JO43DC</v>
      </c>
      <c r="J29" s="33">
        <f t="shared" si="1"/>
        <v>8.25</v>
      </c>
      <c r="K29" s="33">
        <f t="shared" si="2"/>
        <v>53.083333333333336</v>
      </c>
      <c r="L29" s="33" t="str">
        <f t="shared" si="3"/>
        <v>IN95OX</v>
      </c>
      <c r="M29" s="33">
        <f t="shared" si="4"/>
        <v>-0.8333333333333333</v>
      </c>
      <c r="N29" s="33">
        <f t="shared" si="5"/>
        <v>45.958333333333336</v>
      </c>
      <c r="O29" s="34">
        <f t="shared" si="6"/>
        <v>0.16116142475814477</v>
      </c>
      <c r="P29" s="43">
        <f t="shared" si="7"/>
        <v>1026.8077855615677</v>
      </c>
      <c r="Q29" s="43">
        <f t="shared" si="8"/>
        <v>136.84738927447816</v>
      </c>
      <c r="R29" s="44">
        <f t="shared" si="9"/>
        <v>223.15261072552184</v>
      </c>
    </row>
    <row r="30" spans="1:18" ht="12.75">
      <c r="A30" s="130">
        <v>432420</v>
      </c>
      <c r="B30" s="100" t="s">
        <v>93</v>
      </c>
      <c r="C30" s="100" t="s">
        <v>94</v>
      </c>
      <c r="D30" s="100" t="s">
        <v>778</v>
      </c>
      <c r="E30" s="104" t="s">
        <v>828</v>
      </c>
      <c r="F30" s="104" t="s">
        <v>735</v>
      </c>
      <c r="G30" s="100">
        <v>300</v>
      </c>
      <c r="H30" s="32" t="s">
        <v>95</v>
      </c>
      <c r="I30" s="33" t="str">
        <f t="shared" si="0"/>
        <v>JO43DC</v>
      </c>
      <c r="J30" s="33">
        <f t="shared" si="1"/>
        <v>8.25</v>
      </c>
      <c r="K30" s="33">
        <f t="shared" si="2"/>
        <v>53.083333333333336</v>
      </c>
      <c r="L30" s="33" t="str">
        <f t="shared" si="3"/>
        <v>JO54IF</v>
      </c>
      <c r="M30" s="33">
        <f t="shared" si="4"/>
        <v>10.666666666666666</v>
      </c>
      <c r="N30" s="33">
        <f t="shared" si="5"/>
        <v>54.208333333333336</v>
      </c>
      <c r="O30" s="34">
        <f t="shared" si="6"/>
        <v>0.031787832138368666</v>
      </c>
      <c r="P30" s="43">
        <f t="shared" si="7"/>
        <v>202.52981490318828</v>
      </c>
      <c r="Q30" s="43">
        <f t="shared" si="8"/>
        <v>50.88810764536644</v>
      </c>
      <c r="R30" s="44">
        <f t="shared" si="9"/>
        <v>50.88810764536644</v>
      </c>
    </row>
    <row r="31" spans="1:18" ht="12.75">
      <c r="A31" s="112">
        <v>432420</v>
      </c>
      <c r="B31" s="101" t="s">
        <v>1121</v>
      </c>
      <c r="C31" s="101" t="s">
        <v>1122</v>
      </c>
      <c r="D31" s="113" t="s">
        <v>941</v>
      </c>
      <c r="E31" s="113" t="s">
        <v>737</v>
      </c>
      <c r="F31" s="113" t="s">
        <v>897</v>
      </c>
      <c r="G31" s="113" t="s">
        <v>1185</v>
      </c>
      <c r="H31" s="70"/>
      <c r="I31" s="33" t="str">
        <f t="shared" si="0"/>
        <v>JO43DC</v>
      </c>
      <c r="J31" s="33">
        <f t="shared" si="1"/>
        <v>8.25</v>
      </c>
      <c r="K31" s="33">
        <f t="shared" si="2"/>
        <v>53.083333333333336</v>
      </c>
      <c r="L31" s="33" t="str">
        <f t="shared" si="3"/>
        <v>JN12BL</v>
      </c>
      <c r="M31" s="33">
        <f t="shared" si="4"/>
        <v>2.0833333333333335</v>
      </c>
      <c r="N31" s="33">
        <f t="shared" si="5"/>
        <v>42.458333333333336</v>
      </c>
      <c r="O31" s="34">
        <f t="shared" si="6"/>
        <v>0.1988682060666782</v>
      </c>
      <c r="P31" s="43">
        <f t="shared" si="7"/>
        <v>1267.0490013126268</v>
      </c>
      <c r="Q31" s="43">
        <f t="shared" si="8"/>
        <v>156.3497149395275</v>
      </c>
      <c r="R31" s="44">
        <f t="shared" si="9"/>
        <v>203.6502850604725</v>
      </c>
    </row>
    <row r="32" spans="1:18" ht="12.75">
      <c r="A32" s="112">
        <v>432423</v>
      </c>
      <c r="B32" s="101" t="s">
        <v>447</v>
      </c>
      <c r="C32" s="101" t="s">
        <v>338</v>
      </c>
      <c r="D32" s="101">
        <v>0.5</v>
      </c>
      <c r="E32" s="105" t="s">
        <v>882</v>
      </c>
      <c r="F32" s="105" t="s">
        <v>735</v>
      </c>
      <c r="G32" s="101">
        <v>50</v>
      </c>
      <c r="H32" s="32"/>
      <c r="I32" s="33" t="str">
        <f t="shared" si="0"/>
        <v>JO43DC</v>
      </c>
      <c r="J32" s="33">
        <f t="shared" si="1"/>
        <v>8.25</v>
      </c>
      <c r="K32" s="33">
        <f t="shared" si="2"/>
        <v>53.083333333333336</v>
      </c>
      <c r="L32" s="33" t="str">
        <f t="shared" si="3"/>
        <v>JO22WW</v>
      </c>
      <c r="M32" s="33">
        <f t="shared" si="4"/>
        <v>5.833333333333333</v>
      </c>
      <c r="N32" s="33">
        <f t="shared" si="5"/>
        <v>52.916666666666664</v>
      </c>
      <c r="O32" s="34">
        <f t="shared" si="6"/>
        <v>0.025548710681726483</v>
      </c>
      <c r="P32" s="43">
        <f t="shared" si="7"/>
        <v>162.77850036648394</v>
      </c>
      <c r="Q32" s="43">
        <f t="shared" si="8"/>
        <v>95.57130887997566</v>
      </c>
      <c r="R32" s="44">
        <f t="shared" si="9"/>
        <v>264.4286911200243</v>
      </c>
    </row>
    <row r="33" spans="1:18" ht="12.75">
      <c r="A33" s="130">
        <v>432425</v>
      </c>
      <c r="B33" s="100" t="s">
        <v>884</v>
      </c>
      <c r="C33" s="100" t="s">
        <v>885</v>
      </c>
      <c r="D33" s="100">
        <v>10</v>
      </c>
      <c r="E33" s="104"/>
      <c r="F33" s="104" t="s">
        <v>735</v>
      </c>
      <c r="G33" s="100">
        <v>585</v>
      </c>
      <c r="H33" s="32"/>
      <c r="I33" s="33" t="str">
        <f t="shared" si="0"/>
        <v>JO43DC</v>
      </c>
      <c r="J33" s="33">
        <f t="shared" si="1"/>
        <v>8.25</v>
      </c>
      <c r="K33" s="33">
        <f t="shared" si="2"/>
        <v>53.083333333333336</v>
      </c>
      <c r="L33" s="33" t="str">
        <f t="shared" si="3"/>
        <v>JN49RV</v>
      </c>
      <c r="M33" s="33">
        <f t="shared" si="4"/>
        <v>9.416666666666666</v>
      </c>
      <c r="N33" s="33">
        <f t="shared" si="5"/>
        <v>49.875</v>
      </c>
      <c r="O33" s="34">
        <f t="shared" si="6"/>
        <v>0.057411906094628096</v>
      </c>
      <c r="P33" s="43">
        <f t="shared" si="7"/>
        <v>365.788477300704</v>
      </c>
      <c r="Q33" s="43">
        <f t="shared" si="8"/>
        <v>166.7807297889185</v>
      </c>
      <c r="R33" s="44">
        <f t="shared" si="9"/>
        <v>166.7807297889185</v>
      </c>
    </row>
    <row r="34" spans="1:18" ht="12.75">
      <c r="A34" s="112">
        <v>432425</v>
      </c>
      <c r="B34" s="101" t="s">
        <v>474</v>
      </c>
      <c r="C34" s="101" t="s">
        <v>342</v>
      </c>
      <c r="D34" s="101">
        <v>10</v>
      </c>
      <c r="E34" s="105" t="s">
        <v>876</v>
      </c>
      <c r="F34" s="105" t="s">
        <v>735</v>
      </c>
      <c r="G34" s="101">
        <v>470</v>
      </c>
      <c r="H34" s="32" t="s">
        <v>883</v>
      </c>
      <c r="I34" s="33" t="str">
        <f t="shared" si="0"/>
        <v>JO43DC</v>
      </c>
      <c r="J34" s="33">
        <f t="shared" si="1"/>
        <v>8.25</v>
      </c>
      <c r="K34" s="33">
        <f t="shared" si="2"/>
        <v>53.083333333333336</v>
      </c>
      <c r="L34" s="33" t="str">
        <f t="shared" si="3"/>
        <v>JM08PV</v>
      </c>
      <c r="M34" s="33">
        <f t="shared" si="4"/>
        <v>1.25</v>
      </c>
      <c r="N34" s="33">
        <f t="shared" si="5"/>
        <v>38.875</v>
      </c>
      <c r="O34" s="34">
        <f t="shared" si="6"/>
        <v>0.261806042432144</v>
      </c>
      <c r="P34" s="43">
        <f t="shared" si="7"/>
        <v>1668.044838147919</v>
      </c>
      <c r="Q34" s="43">
        <f t="shared" si="8"/>
        <v>158.49583356156737</v>
      </c>
      <c r="R34" s="44">
        <f t="shared" si="9"/>
        <v>201.50416643843263</v>
      </c>
    </row>
    <row r="35" spans="1:18" ht="12.75">
      <c r="A35" s="112">
        <v>432425</v>
      </c>
      <c r="B35" s="101" t="s">
        <v>407</v>
      </c>
      <c r="C35" s="101" t="s">
        <v>408</v>
      </c>
      <c r="D35" s="113" t="s">
        <v>894</v>
      </c>
      <c r="E35" s="113"/>
      <c r="F35" s="113" t="s">
        <v>897</v>
      </c>
      <c r="G35" s="113"/>
      <c r="H35" s="114"/>
      <c r="I35" s="33" t="str">
        <f t="shared" si="0"/>
        <v>JO43DC</v>
      </c>
      <c r="J35" s="33">
        <f t="shared" si="1"/>
        <v>8.25</v>
      </c>
      <c r="K35" s="33">
        <f t="shared" si="2"/>
        <v>53.083333333333336</v>
      </c>
      <c r="L35" s="33" t="str">
        <f t="shared" si="3"/>
        <v>KO25GC</v>
      </c>
      <c r="M35" s="33">
        <f t="shared" si="4"/>
        <v>24.5</v>
      </c>
      <c r="N35" s="33">
        <f t="shared" si="5"/>
        <v>55.083333333333336</v>
      </c>
      <c r="O35" s="34">
        <f t="shared" si="6"/>
        <v>0.16957965661026964</v>
      </c>
      <c r="P35" s="43">
        <f t="shared" si="7"/>
        <v>1080.442866161011</v>
      </c>
      <c r="Q35" s="43">
        <f t="shared" si="8"/>
        <v>71.63209340133773</v>
      </c>
      <c r="R35" s="44">
        <f t="shared" si="9"/>
        <v>71.63209340133773</v>
      </c>
    </row>
    <row r="36" spans="1:18" ht="12.75">
      <c r="A36" s="112">
        <v>432429</v>
      </c>
      <c r="B36" s="101" t="s">
        <v>989</v>
      </c>
      <c r="C36" s="101" t="s">
        <v>990</v>
      </c>
      <c r="D36" s="113" t="s">
        <v>991</v>
      </c>
      <c r="E36" s="113"/>
      <c r="F36" s="113" t="s">
        <v>897</v>
      </c>
      <c r="G36" s="113"/>
      <c r="H36" s="70" t="s">
        <v>883</v>
      </c>
      <c r="I36" s="33" t="str">
        <f t="shared" si="0"/>
        <v>JO43DC</v>
      </c>
      <c r="J36" s="33">
        <f t="shared" si="1"/>
        <v>8.25</v>
      </c>
      <c r="K36" s="33">
        <f aca="true" t="shared" si="10" ref="K36:K67">(CODE(MID(I36,2,1))-74)*10+MID(I36,4,1)*1+(CODE(MID(I36,6,1))-65)/24</f>
        <v>53.083333333333336</v>
      </c>
      <c r="L36" s="33" t="str">
        <f aca="true" t="shared" si="11" ref="L36:L67">UPPER(C36)</f>
        <v>JN45MW</v>
      </c>
      <c r="M36" s="33">
        <f t="shared" si="4"/>
        <v>9</v>
      </c>
      <c r="N36" s="33">
        <f aca="true" t="shared" si="12" ref="N36:N67">(CODE(MID(L36,2,1))-74)*10+MID(L36,4,1)*1+(CODE(MID(L36,6,1))-65)/24</f>
        <v>45.916666666666664</v>
      </c>
      <c r="O36" s="34">
        <f aca="true" t="shared" si="13" ref="O36:O67">ACOS(SIN(N36*PI()/180)*SIN(K36*PI()/180)+COS(N36*PI()/180)*COS(K36*PI()/180)*COS((J36-M36)*PI()/180))</f>
        <v>0.12536856705896549</v>
      </c>
      <c r="P36" s="43">
        <f aca="true" t="shared" si="14" ref="P36:P67">IF(C36="","",6371.3*O36)</f>
        <v>798.7607513027868</v>
      </c>
      <c r="Q36" s="43">
        <f aca="true" t="shared" si="15" ref="Q36:Q67">ACOS((SIN(N36*PI()/180)-SIN(K36*PI()/180)*COS(O36))/(COS(K36*PI()/180)*SIN(O36)))*180/PI()</f>
        <v>175.82354762639542</v>
      </c>
      <c r="R36" s="44">
        <f aca="true" t="shared" si="16" ref="R36:R67">IF(C36="","",IF((SIN((M36-J36)*PI()/180))&lt;0,360-Q36,Q36))</f>
        <v>175.82354762639542</v>
      </c>
    </row>
    <row r="37" spans="1:18" ht="12.75">
      <c r="A37" s="130">
        <v>432430</v>
      </c>
      <c r="B37" s="100" t="s">
        <v>512</v>
      </c>
      <c r="C37" s="100" t="s">
        <v>240</v>
      </c>
      <c r="D37" s="100" t="s">
        <v>778</v>
      </c>
      <c r="E37" s="104"/>
      <c r="F37" s="104" t="s">
        <v>735</v>
      </c>
      <c r="G37" s="100">
        <v>532</v>
      </c>
      <c r="H37" s="32"/>
      <c r="I37" s="33" t="str">
        <f t="shared" si="0"/>
        <v>JO43DC</v>
      </c>
      <c r="J37" s="33">
        <f t="shared" si="1"/>
        <v>8.25</v>
      </c>
      <c r="K37" s="33">
        <f t="shared" si="10"/>
        <v>53.083333333333336</v>
      </c>
      <c r="L37" s="33" t="str">
        <f t="shared" si="11"/>
        <v>JN58KR</v>
      </c>
      <c r="M37" s="33">
        <f t="shared" si="4"/>
        <v>10.833333333333334</v>
      </c>
      <c r="N37" s="33">
        <f t="shared" si="12"/>
        <v>48.708333333333336</v>
      </c>
      <c r="O37" s="34">
        <f t="shared" si="13"/>
        <v>0.08146803748047837</v>
      </c>
      <c r="P37" s="43">
        <f t="shared" si="14"/>
        <v>519.0573071993718</v>
      </c>
      <c r="Q37" s="43">
        <f t="shared" si="15"/>
        <v>158.56217898008654</v>
      </c>
      <c r="R37" s="44">
        <f t="shared" si="16"/>
        <v>158.56217898008654</v>
      </c>
    </row>
    <row r="38" spans="1:18" ht="12.75">
      <c r="A38" s="112">
        <v>432430</v>
      </c>
      <c r="B38" s="101" t="s">
        <v>481</v>
      </c>
      <c r="C38" s="101" t="s">
        <v>482</v>
      </c>
      <c r="D38" s="113" t="s">
        <v>1088</v>
      </c>
      <c r="E38" s="113" t="s">
        <v>830</v>
      </c>
      <c r="F38" s="113" t="s">
        <v>897</v>
      </c>
      <c r="G38" s="113"/>
      <c r="H38" s="70"/>
      <c r="I38" s="33" t="str">
        <f t="shared" si="0"/>
        <v>JO43DC</v>
      </c>
      <c r="J38" s="33">
        <f t="shared" si="1"/>
        <v>8.25</v>
      </c>
      <c r="K38" s="33">
        <f t="shared" si="10"/>
        <v>53.083333333333336</v>
      </c>
      <c r="L38" s="33" t="str">
        <f t="shared" si="11"/>
        <v>JN97KR</v>
      </c>
      <c r="M38" s="33">
        <f t="shared" si="4"/>
        <v>18.833333333333332</v>
      </c>
      <c r="N38" s="33">
        <f t="shared" si="12"/>
        <v>47.708333333333336</v>
      </c>
      <c r="O38" s="34">
        <f t="shared" si="13"/>
        <v>0.15029257236199522</v>
      </c>
      <c r="P38" s="43">
        <f t="shared" si="14"/>
        <v>957.5590662899803</v>
      </c>
      <c r="Q38" s="43">
        <f t="shared" si="15"/>
        <v>124.36797904503129</v>
      </c>
      <c r="R38" s="44">
        <f t="shared" si="16"/>
        <v>124.36797904503129</v>
      </c>
    </row>
    <row r="39" spans="1:18" ht="12.75">
      <c r="A39" s="112">
        <v>432432</v>
      </c>
      <c r="B39" s="101" t="s">
        <v>1125</v>
      </c>
      <c r="C39" s="101" t="s">
        <v>91</v>
      </c>
      <c r="D39" s="113">
        <v>15</v>
      </c>
      <c r="E39" s="113" t="s">
        <v>1126</v>
      </c>
      <c r="F39" s="113">
        <v>0</v>
      </c>
      <c r="G39" s="113"/>
      <c r="H39" s="70"/>
      <c r="I39" s="33" t="str">
        <f t="shared" si="0"/>
        <v>JO43DC</v>
      </c>
      <c r="J39" s="33">
        <f t="shared" si="1"/>
        <v>8.25</v>
      </c>
      <c r="K39" s="33">
        <f t="shared" si="10"/>
        <v>53.083333333333336</v>
      </c>
      <c r="L39" s="33" t="str">
        <f t="shared" si="11"/>
        <v>JN36XN</v>
      </c>
      <c r="M39" s="33">
        <f t="shared" si="4"/>
        <v>7.916666666666667</v>
      </c>
      <c r="N39" s="33">
        <f t="shared" si="12"/>
        <v>46.541666666666664</v>
      </c>
      <c r="O39" s="34">
        <f t="shared" si="13"/>
        <v>0.11423497629759205</v>
      </c>
      <c r="P39" s="43">
        <f t="shared" si="14"/>
        <v>727.8253044848483</v>
      </c>
      <c r="Q39" s="43">
        <f t="shared" si="15"/>
        <v>177.9881732980508</v>
      </c>
      <c r="R39" s="44">
        <f t="shared" si="16"/>
        <v>182.0118267019492</v>
      </c>
    </row>
    <row r="40" spans="1:18" ht="12.75">
      <c r="A40" s="112">
        <v>432432</v>
      </c>
      <c r="B40" s="101" t="s">
        <v>429</v>
      </c>
      <c r="C40" s="101" t="s">
        <v>430</v>
      </c>
      <c r="D40" s="113">
        <v>7</v>
      </c>
      <c r="E40" s="113" t="s">
        <v>1124</v>
      </c>
      <c r="F40" s="113" t="s">
        <v>897</v>
      </c>
      <c r="G40" s="113"/>
      <c r="H40" s="70"/>
      <c r="I40" s="33" t="str">
        <f t="shared" si="0"/>
        <v>JO43DC</v>
      </c>
      <c r="J40" s="33">
        <f t="shared" si="1"/>
        <v>8.25</v>
      </c>
      <c r="K40" s="33">
        <f t="shared" si="10"/>
        <v>53.083333333333336</v>
      </c>
      <c r="L40" s="33" t="str">
        <f t="shared" si="11"/>
        <v>KP13GM</v>
      </c>
      <c r="M40" s="33">
        <f t="shared" si="4"/>
        <v>22.5</v>
      </c>
      <c r="N40" s="33">
        <f t="shared" si="12"/>
        <v>63.5</v>
      </c>
      <c r="O40" s="34">
        <f t="shared" si="13"/>
        <v>0.22284564346017</v>
      </c>
      <c r="P40" s="43">
        <f t="shared" si="14"/>
        <v>1419.8164481777812</v>
      </c>
      <c r="Q40" s="43">
        <f t="shared" si="15"/>
        <v>29.79968248373596</v>
      </c>
      <c r="R40" s="44">
        <f t="shared" si="16"/>
        <v>29.79968248373596</v>
      </c>
    </row>
    <row r="41" spans="1:18" ht="12.75">
      <c r="A41" s="112">
        <v>432434</v>
      </c>
      <c r="B41" s="101" t="s">
        <v>22</v>
      </c>
      <c r="C41" s="101" t="s">
        <v>23</v>
      </c>
      <c r="D41" s="113" t="s">
        <v>1127</v>
      </c>
      <c r="E41" s="113" t="s">
        <v>830</v>
      </c>
      <c r="F41" s="113" t="s">
        <v>897</v>
      </c>
      <c r="G41" s="100">
        <v>234</v>
      </c>
      <c r="H41" s="32" t="s">
        <v>24</v>
      </c>
      <c r="I41" s="33" t="str">
        <f t="shared" si="0"/>
        <v>JO43DC</v>
      </c>
      <c r="J41" s="33">
        <f t="shared" si="1"/>
        <v>8.25</v>
      </c>
      <c r="K41" s="33">
        <f t="shared" si="10"/>
        <v>53.083333333333336</v>
      </c>
      <c r="L41" s="33" t="str">
        <f t="shared" si="11"/>
        <v>JO61EH</v>
      </c>
      <c r="M41" s="33">
        <f t="shared" si="4"/>
        <v>12.333333333333334</v>
      </c>
      <c r="N41" s="33">
        <f t="shared" si="12"/>
        <v>51.291666666666664</v>
      </c>
      <c r="O41" s="34">
        <f t="shared" si="13"/>
        <v>0.05371648552877306</v>
      </c>
      <c r="P41" s="43">
        <f t="shared" si="14"/>
        <v>342.2438442494718</v>
      </c>
      <c r="Q41" s="43">
        <f t="shared" si="15"/>
        <v>123.96496445772841</v>
      </c>
      <c r="R41" s="44">
        <f t="shared" si="16"/>
        <v>123.96496445772841</v>
      </c>
    </row>
    <row r="42" spans="1:18" ht="12.75">
      <c r="A42" s="112">
        <v>432435</v>
      </c>
      <c r="B42" s="101" t="s">
        <v>1128</v>
      </c>
      <c r="C42" s="101" t="s">
        <v>1129</v>
      </c>
      <c r="D42" s="113" t="s">
        <v>921</v>
      </c>
      <c r="E42" s="113" t="s">
        <v>1024</v>
      </c>
      <c r="F42" s="113" t="s">
        <v>1130</v>
      </c>
      <c r="G42" s="113" t="s">
        <v>1189</v>
      </c>
      <c r="H42" s="70"/>
      <c r="I42" s="33" t="str">
        <f t="shared" si="0"/>
        <v>JO43DC</v>
      </c>
      <c r="J42" s="33">
        <f t="shared" si="1"/>
        <v>8.25</v>
      </c>
      <c r="K42" s="33">
        <f t="shared" si="10"/>
        <v>53.083333333333336</v>
      </c>
      <c r="L42" s="33" t="str">
        <f t="shared" si="11"/>
        <v>KP30HV</v>
      </c>
      <c r="M42" s="33">
        <f t="shared" si="4"/>
        <v>26.583333333333332</v>
      </c>
      <c r="N42" s="33">
        <f t="shared" si="12"/>
        <v>60.875</v>
      </c>
      <c r="O42" s="34">
        <f t="shared" si="13"/>
        <v>0.21985641826874724</v>
      </c>
      <c r="P42" s="43">
        <f t="shared" si="14"/>
        <v>1400.7711977156694</v>
      </c>
      <c r="Q42" s="43">
        <f t="shared" si="15"/>
        <v>44.5859596839944</v>
      </c>
      <c r="R42" s="44">
        <f t="shared" si="16"/>
        <v>44.5859596839944</v>
      </c>
    </row>
    <row r="43" spans="1:18" ht="12.75">
      <c r="A43" s="112">
        <v>432436</v>
      </c>
      <c r="B43" s="101" t="s">
        <v>456</v>
      </c>
      <c r="C43" s="101" t="s">
        <v>457</v>
      </c>
      <c r="D43" s="113">
        <v>50</v>
      </c>
      <c r="E43" s="113" t="s">
        <v>737</v>
      </c>
      <c r="F43" s="113" t="s">
        <v>897</v>
      </c>
      <c r="G43" s="113" t="s">
        <v>1190</v>
      </c>
      <c r="H43" s="70"/>
      <c r="I43" s="33" t="str">
        <f t="shared" si="0"/>
        <v>JO43DC</v>
      </c>
      <c r="J43" s="33">
        <f t="shared" si="1"/>
        <v>8.25</v>
      </c>
      <c r="K43" s="33">
        <f t="shared" si="10"/>
        <v>53.083333333333336</v>
      </c>
      <c r="L43" s="33" t="str">
        <f t="shared" si="11"/>
        <v>JN06KN</v>
      </c>
      <c r="M43" s="33">
        <f t="shared" si="4"/>
        <v>0.8333333333333334</v>
      </c>
      <c r="N43" s="33">
        <f t="shared" si="12"/>
        <v>46.541666666666664</v>
      </c>
      <c r="O43" s="34">
        <f t="shared" si="13"/>
        <v>0.14130709364989302</v>
      </c>
      <c r="P43" s="43">
        <f t="shared" si="14"/>
        <v>900.3098857715635</v>
      </c>
      <c r="Q43" s="43">
        <f t="shared" si="15"/>
        <v>140.91844673429952</v>
      </c>
      <c r="R43" s="44">
        <f t="shared" si="16"/>
        <v>219.08155326570048</v>
      </c>
    </row>
    <row r="44" spans="1:18" ht="12.75">
      <c r="A44" s="112">
        <v>432436</v>
      </c>
      <c r="B44" s="101" t="s">
        <v>453</v>
      </c>
      <c r="C44" s="101" t="s">
        <v>454</v>
      </c>
      <c r="D44" s="113" t="s">
        <v>1088</v>
      </c>
      <c r="E44" s="113" t="s">
        <v>1085</v>
      </c>
      <c r="F44" s="113" t="s">
        <v>1171</v>
      </c>
      <c r="G44" s="113"/>
      <c r="H44" s="114"/>
      <c r="I44" s="33" t="str">
        <f t="shared" si="0"/>
        <v>JO43DC</v>
      </c>
      <c r="J44" s="33">
        <f t="shared" si="1"/>
        <v>8.25</v>
      </c>
      <c r="K44" s="33">
        <f t="shared" si="10"/>
        <v>53.083333333333336</v>
      </c>
      <c r="L44" s="33" t="str">
        <f t="shared" si="11"/>
        <v>JO80OC</v>
      </c>
      <c r="M44" s="33">
        <f t="shared" si="4"/>
        <v>17.166666666666668</v>
      </c>
      <c r="N44" s="33">
        <f t="shared" si="12"/>
        <v>50.083333333333336</v>
      </c>
      <c r="O44" s="34">
        <f t="shared" si="13"/>
        <v>0.10985838704072615</v>
      </c>
      <c r="P44" s="43">
        <f t="shared" si="14"/>
        <v>699.9407413525785</v>
      </c>
      <c r="Q44" s="43">
        <f t="shared" si="15"/>
        <v>114.88538968667973</v>
      </c>
      <c r="R44" s="44">
        <f t="shared" si="16"/>
        <v>114.88538968667973</v>
      </c>
    </row>
    <row r="45" spans="1:18" ht="12.75">
      <c r="A45" s="130">
        <v>432439</v>
      </c>
      <c r="B45" s="100" t="s">
        <v>183</v>
      </c>
      <c r="C45" s="100" t="s">
        <v>167</v>
      </c>
      <c r="D45" s="100"/>
      <c r="E45" s="104"/>
      <c r="F45" s="104" t="s">
        <v>735</v>
      </c>
      <c r="G45" s="100">
        <v>1565</v>
      </c>
      <c r="H45" s="32"/>
      <c r="I45" s="33" t="str">
        <f t="shared" si="0"/>
        <v>JO43DC</v>
      </c>
      <c r="J45" s="33">
        <f t="shared" si="1"/>
        <v>8.25</v>
      </c>
      <c r="K45" s="33">
        <f t="shared" si="10"/>
        <v>53.083333333333336</v>
      </c>
      <c r="L45" s="33" t="str">
        <f t="shared" si="11"/>
        <v>JN67CR</v>
      </c>
      <c r="M45" s="33">
        <f t="shared" si="4"/>
        <v>12.166666666666666</v>
      </c>
      <c r="N45" s="33">
        <f t="shared" si="12"/>
        <v>47.708333333333336</v>
      </c>
      <c r="O45" s="34">
        <f t="shared" si="13"/>
        <v>0.10340034866381753</v>
      </c>
      <c r="P45" s="43">
        <f t="shared" si="14"/>
        <v>658.7946414417806</v>
      </c>
      <c r="Q45" s="43">
        <f t="shared" si="15"/>
        <v>153.55688408656755</v>
      </c>
      <c r="R45" s="44">
        <f t="shared" si="16"/>
        <v>153.55688408656755</v>
      </c>
    </row>
    <row r="46" spans="1:18" ht="12.75">
      <c r="A46" s="112">
        <v>432440</v>
      </c>
      <c r="B46" s="101" t="s">
        <v>510</v>
      </c>
      <c r="C46" s="101" t="s">
        <v>511</v>
      </c>
      <c r="D46" s="113" t="s">
        <v>945</v>
      </c>
      <c r="E46" s="113" t="s">
        <v>1000</v>
      </c>
      <c r="F46" s="113" t="s">
        <v>897</v>
      </c>
      <c r="G46" s="100">
        <v>750</v>
      </c>
      <c r="H46" s="114"/>
      <c r="I46" s="33" t="str">
        <f t="shared" si="0"/>
        <v>JO43DC</v>
      </c>
      <c r="J46" s="33">
        <f t="shared" si="1"/>
        <v>8.25</v>
      </c>
      <c r="K46" s="33">
        <f t="shared" si="10"/>
        <v>53.083333333333336</v>
      </c>
      <c r="L46" s="33" t="str">
        <f t="shared" si="11"/>
        <v>JO51GO</v>
      </c>
      <c r="M46" s="33">
        <f t="shared" si="4"/>
        <v>10.5</v>
      </c>
      <c r="N46" s="33">
        <f t="shared" si="12"/>
        <v>51.583333333333336</v>
      </c>
      <c r="O46" s="34">
        <f t="shared" si="13"/>
        <v>0.035510249497250346</v>
      </c>
      <c r="P46" s="43">
        <f t="shared" si="14"/>
        <v>226.24645262183114</v>
      </c>
      <c r="Q46" s="43">
        <f t="shared" si="15"/>
        <v>136.59650209357773</v>
      </c>
      <c r="R46" s="44">
        <f t="shared" si="16"/>
        <v>136.59650209357773</v>
      </c>
    </row>
    <row r="47" spans="1:18" ht="12.75">
      <c r="A47" s="112">
        <v>432440</v>
      </c>
      <c r="B47" s="101" t="s">
        <v>487</v>
      </c>
      <c r="C47" s="101" t="s">
        <v>488</v>
      </c>
      <c r="D47" s="113" t="s">
        <v>1078</v>
      </c>
      <c r="E47" s="113" t="s">
        <v>1115</v>
      </c>
      <c r="F47" s="113" t="s">
        <v>897</v>
      </c>
      <c r="G47" s="113" t="s">
        <v>1188</v>
      </c>
      <c r="H47" s="70"/>
      <c r="I47" s="33" t="str">
        <f t="shared" si="0"/>
        <v>JO43DC</v>
      </c>
      <c r="J47" s="33">
        <f t="shared" si="1"/>
        <v>8.25</v>
      </c>
      <c r="K47" s="33">
        <f t="shared" si="10"/>
        <v>53.083333333333336</v>
      </c>
      <c r="L47" s="33" t="str">
        <f t="shared" si="11"/>
        <v>JO86GP</v>
      </c>
      <c r="M47" s="33">
        <f t="shared" si="4"/>
        <v>16.5</v>
      </c>
      <c r="N47" s="33">
        <f t="shared" si="12"/>
        <v>56.625</v>
      </c>
      <c r="O47" s="34">
        <f t="shared" si="13"/>
        <v>0.10328681720107502</v>
      </c>
      <c r="P47" s="43">
        <f t="shared" si="14"/>
        <v>658.0712984332093</v>
      </c>
      <c r="Q47" s="43">
        <f t="shared" si="15"/>
        <v>49.96194202170798</v>
      </c>
      <c r="R47" s="44">
        <f t="shared" si="16"/>
        <v>49.96194202170798</v>
      </c>
    </row>
    <row r="48" spans="1:18" ht="12.75">
      <c r="A48" s="112">
        <v>432441</v>
      </c>
      <c r="B48" s="101" t="s">
        <v>1131</v>
      </c>
      <c r="C48" s="101" t="s">
        <v>1132</v>
      </c>
      <c r="D48" s="113" t="s">
        <v>962</v>
      </c>
      <c r="E48" s="113" t="s">
        <v>1133</v>
      </c>
      <c r="F48" s="113" t="s">
        <v>1130</v>
      </c>
      <c r="G48" s="113" t="s">
        <v>1061</v>
      </c>
      <c r="H48" s="70"/>
      <c r="I48" s="33" t="str">
        <f t="shared" si="0"/>
        <v>JO43DC</v>
      </c>
      <c r="J48" s="33">
        <f t="shared" si="1"/>
        <v>8.25</v>
      </c>
      <c r="K48" s="33">
        <f t="shared" si="10"/>
        <v>53.083333333333336</v>
      </c>
      <c r="L48" s="33" t="str">
        <f t="shared" si="11"/>
        <v>JO28UO</v>
      </c>
      <c r="M48" s="33">
        <f t="shared" si="4"/>
        <v>5.666666666666667</v>
      </c>
      <c r="N48" s="33">
        <f t="shared" si="12"/>
        <v>58.583333333333336</v>
      </c>
      <c r="O48" s="34">
        <f t="shared" si="13"/>
        <v>0.0992576027978187</v>
      </c>
      <c r="P48" s="43">
        <f t="shared" si="14"/>
        <v>632.3999647057423</v>
      </c>
      <c r="Q48" s="43">
        <f t="shared" si="15"/>
        <v>13.7148416075402</v>
      </c>
      <c r="R48" s="44">
        <f t="shared" si="16"/>
        <v>346.2851583924598</v>
      </c>
    </row>
    <row r="49" spans="1:18" ht="12.75">
      <c r="A49" s="112">
        <v>432442</v>
      </c>
      <c r="B49" s="101" t="s">
        <v>1086</v>
      </c>
      <c r="C49" s="101" t="s">
        <v>1087</v>
      </c>
      <c r="D49" s="113"/>
      <c r="E49" s="113"/>
      <c r="F49" s="113"/>
      <c r="G49" s="113" t="s">
        <v>1187</v>
      </c>
      <c r="H49" s="70"/>
      <c r="I49" s="33" t="str">
        <f t="shared" si="0"/>
        <v>JO43DC</v>
      </c>
      <c r="J49" s="33">
        <f t="shared" si="1"/>
        <v>8.25</v>
      </c>
      <c r="K49" s="33">
        <f t="shared" si="10"/>
        <v>53.083333333333336</v>
      </c>
      <c r="L49" s="33" t="str">
        <f t="shared" si="11"/>
        <v>JM89BJ</v>
      </c>
      <c r="M49" s="33">
        <f t="shared" si="4"/>
        <v>16.083333333333332</v>
      </c>
      <c r="N49" s="33">
        <f t="shared" si="12"/>
        <v>39.375</v>
      </c>
      <c r="O49" s="34">
        <f t="shared" si="13"/>
        <v>0.25690093151520377</v>
      </c>
      <c r="P49" s="43">
        <f t="shared" si="14"/>
        <v>1636.7929049628178</v>
      </c>
      <c r="Q49" s="43">
        <f t="shared" si="15"/>
        <v>155.50297185587624</v>
      </c>
      <c r="R49" s="44">
        <f t="shared" si="16"/>
        <v>155.50297185587624</v>
      </c>
    </row>
    <row r="50" spans="1:18" ht="12.75">
      <c r="A50" s="112">
        <v>432443</v>
      </c>
      <c r="B50" s="101" t="s">
        <v>437</v>
      </c>
      <c r="C50" s="101" t="s">
        <v>1006</v>
      </c>
      <c r="D50" s="113" t="s">
        <v>1135</v>
      </c>
      <c r="E50" s="113" t="s">
        <v>1136</v>
      </c>
      <c r="F50" s="113" t="s">
        <v>1137</v>
      </c>
      <c r="G50" s="113" t="s">
        <v>964</v>
      </c>
      <c r="H50" s="114"/>
      <c r="I50" s="33" t="str">
        <f t="shared" si="0"/>
        <v>JO43DC</v>
      </c>
      <c r="J50" s="33">
        <f t="shared" si="1"/>
        <v>8.25</v>
      </c>
      <c r="K50" s="33">
        <f t="shared" si="10"/>
        <v>53.083333333333336</v>
      </c>
      <c r="L50" s="33" t="str">
        <f t="shared" si="11"/>
        <v>KP20BB</v>
      </c>
      <c r="M50" s="33">
        <f t="shared" si="4"/>
        <v>24.083333333333332</v>
      </c>
      <c r="N50" s="33">
        <f t="shared" si="12"/>
        <v>60.041666666666664</v>
      </c>
      <c r="O50" s="34">
        <f t="shared" si="13"/>
        <v>0.19393064577397645</v>
      </c>
      <c r="P50" s="43">
        <f t="shared" si="14"/>
        <v>1235.5903234197363</v>
      </c>
      <c r="Q50" s="43">
        <f t="shared" si="15"/>
        <v>44.99007574548071</v>
      </c>
      <c r="R50" s="44">
        <f t="shared" si="16"/>
        <v>44.99007574548071</v>
      </c>
    </row>
    <row r="51" spans="1:18" ht="12.75">
      <c r="A51" s="112">
        <v>432444</v>
      </c>
      <c r="B51" s="101" t="s">
        <v>28</v>
      </c>
      <c r="C51" s="101" t="s">
        <v>29</v>
      </c>
      <c r="D51" s="113" t="s">
        <v>1009</v>
      </c>
      <c r="E51" s="113" t="s">
        <v>1019</v>
      </c>
      <c r="F51" s="113" t="s">
        <v>897</v>
      </c>
      <c r="G51" s="100">
        <v>925</v>
      </c>
      <c r="H51" s="32" t="s">
        <v>30</v>
      </c>
      <c r="I51" s="33" t="str">
        <f t="shared" si="0"/>
        <v>JO43DC</v>
      </c>
      <c r="J51" s="33">
        <f t="shared" si="1"/>
        <v>8.25</v>
      </c>
      <c r="K51" s="33">
        <f t="shared" si="10"/>
        <v>53.083333333333336</v>
      </c>
      <c r="L51" s="33" t="str">
        <f t="shared" si="11"/>
        <v>JO50WC</v>
      </c>
      <c r="M51" s="33">
        <f t="shared" si="4"/>
        <v>11.833333333333334</v>
      </c>
      <c r="N51" s="33">
        <f t="shared" si="12"/>
        <v>50.083333333333336</v>
      </c>
      <c r="O51" s="34">
        <f t="shared" si="13"/>
        <v>0.06518799658681118</v>
      </c>
      <c r="P51" s="43">
        <f t="shared" si="14"/>
        <v>415.33228265355007</v>
      </c>
      <c r="Q51" s="43">
        <f t="shared" si="15"/>
        <v>142.00071641995498</v>
      </c>
      <c r="R51" s="44">
        <f t="shared" si="16"/>
        <v>142.00071641995498</v>
      </c>
    </row>
    <row r="52" spans="1:18" ht="12.75">
      <c r="A52" s="112">
        <v>432445</v>
      </c>
      <c r="B52" s="101" t="s">
        <v>84</v>
      </c>
      <c r="C52" s="101" t="s">
        <v>799</v>
      </c>
      <c r="D52" s="113" t="s">
        <v>979</v>
      </c>
      <c r="E52" s="113" t="s">
        <v>830</v>
      </c>
      <c r="F52" s="113" t="s">
        <v>1138</v>
      </c>
      <c r="G52" s="100">
        <v>730</v>
      </c>
      <c r="H52" s="32" t="s">
        <v>831</v>
      </c>
      <c r="I52" s="33" t="str">
        <f t="shared" si="0"/>
        <v>JO43DC</v>
      </c>
      <c r="J52" s="33">
        <f t="shared" si="1"/>
        <v>8.25</v>
      </c>
      <c r="K52" s="33">
        <f t="shared" si="10"/>
        <v>53.083333333333336</v>
      </c>
      <c r="L52" s="33" t="str">
        <f t="shared" si="11"/>
        <v>JO40CW</v>
      </c>
      <c r="M52" s="33">
        <f t="shared" si="4"/>
        <v>8.166666666666666</v>
      </c>
      <c r="N52" s="33">
        <f t="shared" si="12"/>
        <v>50.916666666666664</v>
      </c>
      <c r="O52" s="34">
        <f t="shared" si="13"/>
        <v>0.037826059898312225</v>
      </c>
      <c r="P52" s="43">
        <f t="shared" si="14"/>
        <v>241.0011754301167</v>
      </c>
      <c r="Q52" s="43">
        <f t="shared" si="15"/>
        <v>178.61060956457467</v>
      </c>
      <c r="R52" s="44">
        <f t="shared" si="16"/>
        <v>181.38939043542533</v>
      </c>
    </row>
    <row r="53" spans="1:18" ht="12.75">
      <c r="A53" s="112">
        <v>432446</v>
      </c>
      <c r="B53" s="101" t="s">
        <v>497</v>
      </c>
      <c r="C53" s="101" t="s">
        <v>498</v>
      </c>
      <c r="D53" s="113" t="s">
        <v>1144</v>
      </c>
      <c r="E53" s="113" t="s">
        <v>1180</v>
      </c>
      <c r="F53" s="113" t="s">
        <v>897</v>
      </c>
      <c r="G53" s="113" t="s">
        <v>1191</v>
      </c>
      <c r="H53" s="70"/>
      <c r="I53" s="33" t="str">
        <f t="shared" si="0"/>
        <v>JO43DC</v>
      </c>
      <c r="J53" s="33">
        <f t="shared" si="1"/>
        <v>8.25</v>
      </c>
      <c r="K53" s="33">
        <f t="shared" si="10"/>
        <v>53.083333333333336</v>
      </c>
      <c r="L53" s="33" t="str">
        <f t="shared" si="11"/>
        <v>JN78DU</v>
      </c>
      <c r="M53" s="33">
        <f t="shared" si="4"/>
        <v>14.25</v>
      </c>
      <c r="N53" s="33">
        <f t="shared" si="12"/>
        <v>48.833333333333336</v>
      </c>
      <c r="O53" s="34">
        <f t="shared" si="13"/>
        <v>0.09919460056383955</v>
      </c>
      <c r="P53" s="43">
        <f t="shared" si="14"/>
        <v>631.998558572391</v>
      </c>
      <c r="Q53" s="43">
        <f t="shared" si="15"/>
        <v>135.98985244770992</v>
      </c>
      <c r="R53" s="44">
        <f t="shared" si="16"/>
        <v>135.98985244770992</v>
      </c>
    </row>
    <row r="54" spans="1:18" ht="12.75">
      <c r="A54" s="130">
        <v>432447</v>
      </c>
      <c r="B54" s="100" t="s">
        <v>87</v>
      </c>
      <c r="C54" s="100" t="s">
        <v>88</v>
      </c>
      <c r="D54" s="100" t="s">
        <v>755</v>
      </c>
      <c r="E54" s="104" t="s">
        <v>737</v>
      </c>
      <c r="F54" s="104" t="s">
        <v>735</v>
      </c>
      <c r="G54" s="100">
        <v>630</v>
      </c>
      <c r="H54" s="32" t="s">
        <v>89</v>
      </c>
      <c r="I54" s="33" t="str">
        <f t="shared" si="0"/>
        <v>JO43DC</v>
      </c>
      <c r="J54" s="33">
        <f t="shared" si="1"/>
        <v>8.25</v>
      </c>
      <c r="K54" s="33">
        <f t="shared" si="10"/>
        <v>53.083333333333336</v>
      </c>
      <c r="L54" s="33" t="str">
        <f t="shared" si="11"/>
        <v>JN39ML</v>
      </c>
      <c r="M54" s="33">
        <f t="shared" si="4"/>
        <v>7</v>
      </c>
      <c r="N54" s="33">
        <f t="shared" si="12"/>
        <v>49.458333333333336</v>
      </c>
      <c r="O54" s="34">
        <f t="shared" si="13"/>
        <v>0.06472102652020939</v>
      </c>
      <c r="P54" s="43">
        <f t="shared" si="14"/>
        <v>412.3570762682101</v>
      </c>
      <c r="Q54" s="43">
        <f t="shared" si="15"/>
        <v>167.33545603685604</v>
      </c>
      <c r="R54" s="44">
        <f t="shared" si="16"/>
        <v>192.66454396314396</v>
      </c>
    </row>
    <row r="55" spans="1:18" ht="12.75">
      <c r="A55" s="112">
        <v>432449</v>
      </c>
      <c r="B55" s="101" t="s">
        <v>495</v>
      </c>
      <c r="C55" s="101" t="s">
        <v>496</v>
      </c>
      <c r="D55" s="113">
        <v>10</v>
      </c>
      <c r="E55" s="113" t="s">
        <v>737</v>
      </c>
      <c r="F55" s="113" t="s">
        <v>897</v>
      </c>
      <c r="G55" s="113"/>
      <c r="H55" s="70"/>
      <c r="I55" s="33" t="str">
        <f t="shared" si="0"/>
        <v>JO43DC</v>
      </c>
      <c r="J55" s="33">
        <f t="shared" si="1"/>
        <v>8.25</v>
      </c>
      <c r="K55" s="33">
        <f t="shared" si="10"/>
        <v>53.083333333333336</v>
      </c>
      <c r="L55" s="33" t="str">
        <f t="shared" si="11"/>
        <v>JO57FJ</v>
      </c>
      <c r="M55" s="33">
        <f t="shared" si="4"/>
        <v>10.416666666666666</v>
      </c>
      <c r="N55" s="33">
        <f t="shared" si="12"/>
        <v>57.375</v>
      </c>
      <c r="O55" s="34">
        <f t="shared" si="13"/>
        <v>0.07793618797199331</v>
      </c>
      <c r="P55" s="43">
        <f t="shared" si="14"/>
        <v>496.55483442596096</v>
      </c>
      <c r="Q55" s="43">
        <f t="shared" si="15"/>
        <v>15.176790905619347</v>
      </c>
      <c r="R55" s="44">
        <f t="shared" si="16"/>
        <v>15.176790905619347</v>
      </c>
    </row>
    <row r="56" spans="1:18" ht="12.75">
      <c r="A56" s="112">
        <v>432450</v>
      </c>
      <c r="B56" s="101" t="s">
        <v>32</v>
      </c>
      <c r="C56" s="101" t="s">
        <v>368</v>
      </c>
      <c r="D56" s="101" t="s">
        <v>832</v>
      </c>
      <c r="E56" s="105" t="s">
        <v>753</v>
      </c>
      <c r="F56" s="104" t="s">
        <v>735</v>
      </c>
      <c r="G56" s="101">
        <v>105</v>
      </c>
      <c r="H56" s="32" t="s">
        <v>34</v>
      </c>
      <c r="I56" s="33" t="str">
        <f t="shared" si="0"/>
        <v>JO43DC</v>
      </c>
      <c r="J56" s="33">
        <f t="shared" si="1"/>
        <v>8.25</v>
      </c>
      <c r="K56" s="33">
        <f t="shared" si="10"/>
        <v>53.083333333333336</v>
      </c>
      <c r="L56" s="33" t="str">
        <f t="shared" si="11"/>
        <v>JO62KK</v>
      </c>
      <c r="M56" s="33">
        <f t="shared" si="4"/>
        <v>12.833333333333334</v>
      </c>
      <c r="N56" s="33">
        <f t="shared" si="12"/>
        <v>52.416666666666664</v>
      </c>
      <c r="O56" s="34">
        <f t="shared" si="13"/>
        <v>0.04978885608766781</v>
      </c>
      <c r="P56" s="43">
        <f t="shared" si="14"/>
        <v>317.21973879135794</v>
      </c>
      <c r="Q56" s="43">
        <f t="shared" si="15"/>
        <v>101.68062542608453</v>
      </c>
      <c r="R56" s="44">
        <f t="shared" si="16"/>
        <v>101.68062542608453</v>
      </c>
    </row>
    <row r="57" spans="1:18" ht="12.75">
      <c r="A57" s="112">
        <v>432450</v>
      </c>
      <c r="B57" s="101" t="s">
        <v>489</v>
      </c>
      <c r="C57" s="101" t="s">
        <v>490</v>
      </c>
      <c r="D57" s="113" t="s">
        <v>1058</v>
      </c>
      <c r="E57" s="113" t="s">
        <v>830</v>
      </c>
      <c r="F57" s="113" t="s">
        <v>897</v>
      </c>
      <c r="G57" s="113"/>
      <c r="H57" s="70"/>
      <c r="I57" s="33" t="str">
        <f t="shared" si="0"/>
        <v>JO43DC</v>
      </c>
      <c r="J57" s="33">
        <f t="shared" si="1"/>
        <v>8.25</v>
      </c>
      <c r="K57" s="33">
        <f t="shared" si="10"/>
        <v>53.083333333333336</v>
      </c>
      <c r="L57" s="33" t="str">
        <f t="shared" si="11"/>
        <v>JN96CC</v>
      </c>
      <c r="M57" s="33">
        <f t="shared" si="4"/>
        <v>18.166666666666668</v>
      </c>
      <c r="N57" s="33">
        <f t="shared" si="12"/>
        <v>46.083333333333336</v>
      </c>
      <c r="O57" s="34">
        <f t="shared" si="13"/>
        <v>0.16558832412288926</v>
      </c>
      <c r="P57" s="43">
        <f t="shared" si="14"/>
        <v>1055.0128894841644</v>
      </c>
      <c r="Q57" s="43">
        <f t="shared" si="15"/>
        <v>133.55785525501548</v>
      </c>
      <c r="R57" s="44">
        <f t="shared" si="16"/>
        <v>133.55785525501548</v>
      </c>
    </row>
    <row r="58" spans="1:18" ht="12.75">
      <c r="A58" s="112">
        <v>432450</v>
      </c>
      <c r="B58" s="101" t="s">
        <v>1140</v>
      </c>
      <c r="C58" s="101" t="s">
        <v>1141</v>
      </c>
      <c r="D58" s="113"/>
      <c r="E58" s="113"/>
      <c r="F58" s="113"/>
      <c r="G58" s="113"/>
      <c r="H58" s="70" t="s">
        <v>1134</v>
      </c>
      <c r="I58" s="33" t="str">
        <f t="shared" si="0"/>
        <v>JO43DC</v>
      </c>
      <c r="J58" s="33">
        <f t="shared" si="1"/>
        <v>8.25</v>
      </c>
      <c r="K58" s="33">
        <f t="shared" si="10"/>
        <v>53.083333333333336</v>
      </c>
      <c r="L58" s="33" t="str">
        <f t="shared" si="11"/>
        <v>JN53LK</v>
      </c>
      <c r="M58" s="33">
        <f t="shared" si="4"/>
        <v>10.916666666666666</v>
      </c>
      <c r="N58" s="33">
        <f t="shared" si="12"/>
        <v>43.416666666666664</v>
      </c>
      <c r="O58" s="34">
        <f t="shared" si="13"/>
        <v>0.17150599179468684</v>
      </c>
      <c r="P58" s="43">
        <f t="shared" si="14"/>
        <v>1092.7161255214883</v>
      </c>
      <c r="Q58" s="43">
        <f t="shared" si="15"/>
        <v>168.57899228393845</v>
      </c>
      <c r="R58" s="44">
        <f t="shared" si="16"/>
        <v>168.57899228393845</v>
      </c>
    </row>
    <row r="59" spans="1:18" ht="12.75">
      <c r="A59" s="112">
        <v>432452</v>
      </c>
      <c r="B59" s="101" t="s">
        <v>371</v>
      </c>
      <c r="C59" s="101" t="s">
        <v>372</v>
      </c>
      <c r="D59" s="113" t="s">
        <v>945</v>
      </c>
      <c r="E59" s="113" t="s">
        <v>949</v>
      </c>
      <c r="F59" s="113" t="s">
        <v>1183</v>
      </c>
      <c r="G59" s="113"/>
      <c r="H59" s="114"/>
      <c r="I59" s="33" t="str">
        <f t="shared" si="0"/>
        <v>JO43DC</v>
      </c>
      <c r="J59" s="33">
        <f t="shared" si="1"/>
        <v>8.25</v>
      </c>
      <c r="K59" s="33">
        <f t="shared" si="10"/>
        <v>53.083333333333336</v>
      </c>
      <c r="L59" s="33" t="str">
        <f t="shared" si="11"/>
        <v>JO60CF</v>
      </c>
      <c r="M59" s="33">
        <f t="shared" si="4"/>
        <v>12.166666666666666</v>
      </c>
      <c r="N59" s="33">
        <f t="shared" si="12"/>
        <v>50.208333333333336</v>
      </c>
      <c r="O59" s="34">
        <f t="shared" si="13"/>
        <v>0.06568502894346162</v>
      </c>
      <c r="P59" s="43">
        <f t="shared" si="14"/>
        <v>418.49902490747706</v>
      </c>
      <c r="Q59" s="43">
        <f t="shared" si="15"/>
        <v>138.24020612015372</v>
      </c>
      <c r="R59" s="44">
        <f t="shared" si="16"/>
        <v>138.24020612015372</v>
      </c>
    </row>
    <row r="60" spans="1:18" ht="12.75">
      <c r="A60" s="112">
        <v>432455</v>
      </c>
      <c r="B60" s="101" t="s">
        <v>438</v>
      </c>
      <c r="C60" s="101" t="s">
        <v>439</v>
      </c>
      <c r="D60" s="113" t="s">
        <v>913</v>
      </c>
      <c r="E60" s="113" t="s">
        <v>1142</v>
      </c>
      <c r="F60" s="113" t="s">
        <v>897</v>
      </c>
      <c r="G60" s="113"/>
      <c r="H60" s="70" t="s">
        <v>1143</v>
      </c>
      <c r="I60" s="33" t="str">
        <f t="shared" si="0"/>
        <v>JO43DC</v>
      </c>
      <c r="J60" s="33">
        <f t="shared" si="1"/>
        <v>8.25</v>
      </c>
      <c r="K60" s="33">
        <f t="shared" si="10"/>
        <v>53.083333333333336</v>
      </c>
      <c r="L60" s="33" t="str">
        <f t="shared" si="11"/>
        <v>JP92FW</v>
      </c>
      <c r="M60" s="33">
        <f t="shared" si="4"/>
        <v>18.416666666666668</v>
      </c>
      <c r="N60" s="33">
        <f t="shared" si="12"/>
        <v>62.916666666666664</v>
      </c>
      <c r="O60" s="34">
        <f t="shared" si="13"/>
        <v>0.19516941630107976</v>
      </c>
      <c r="P60" s="43">
        <f t="shared" si="14"/>
        <v>1243.4829020790694</v>
      </c>
      <c r="Q60" s="43">
        <f t="shared" si="15"/>
        <v>24.480811159639384</v>
      </c>
      <c r="R60" s="44">
        <f t="shared" si="16"/>
        <v>24.480811159639384</v>
      </c>
    </row>
    <row r="61" spans="1:18" ht="12.75">
      <c r="A61" s="130">
        <v>432456</v>
      </c>
      <c r="B61" s="100" t="s">
        <v>754</v>
      </c>
      <c r="C61" s="100" t="s">
        <v>35</v>
      </c>
      <c r="D61" s="100" t="s">
        <v>755</v>
      </c>
      <c r="E61" s="104" t="s">
        <v>829</v>
      </c>
      <c r="F61" s="104" t="s">
        <v>833</v>
      </c>
      <c r="G61" s="100">
        <v>930</v>
      </c>
      <c r="H61" s="32" t="s">
        <v>36</v>
      </c>
      <c r="I61" s="33" t="str">
        <f t="shared" si="0"/>
        <v>JO43DC</v>
      </c>
      <c r="J61" s="33">
        <f t="shared" si="1"/>
        <v>8.25</v>
      </c>
      <c r="K61" s="33">
        <f t="shared" si="10"/>
        <v>53.083333333333336</v>
      </c>
      <c r="L61" s="33" t="str">
        <f t="shared" si="11"/>
        <v>JO50AL</v>
      </c>
      <c r="M61" s="33">
        <f t="shared" si="4"/>
        <v>10</v>
      </c>
      <c r="N61" s="33">
        <f t="shared" si="12"/>
        <v>50.458333333333336</v>
      </c>
      <c r="O61" s="34">
        <f t="shared" si="13"/>
        <v>0.049556520795252634</v>
      </c>
      <c r="P61" s="43">
        <f t="shared" si="14"/>
        <v>315.73946094279313</v>
      </c>
      <c r="Q61" s="43">
        <f t="shared" si="15"/>
        <v>156.89106028016374</v>
      </c>
      <c r="R61" s="44">
        <f t="shared" si="16"/>
        <v>156.89106028016374</v>
      </c>
    </row>
    <row r="62" spans="1:18" ht="12.75">
      <c r="A62" s="130">
        <v>432460</v>
      </c>
      <c r="B62" s="100" t="s">
        <v>81</v>
      </c>
      <c r="C62" s="100" t="s">
        <v>835</v>
      </c>
      <c r="D62" s="100" t="s">
        <v>834</v>
      </c>
      <c r="E62" s="104" t="s">
        <v>836</v>
      </c>
      <c r="F62" s="104" t="s">
        <v>833</v>
      </c>
      <c r="G62" s="100">
        <v>367</v>
      </c>
      <c r="H62" s="32" t="s">
        <v>83</v>
      </c>
      <c r="I62" s="33" t="str">
        <f t="shared" si="0"/>
        <v>JO43DC</v>
      </c>
      <c r="J62" s="33">
        <f t="shared" si="1"/>
        <v>8.25</v>
      </c>
      <c r="K62" s="33">
        <f t="shared" si="10"/>
        <v>53.083333333333336</v>
      </c>
      <c r="L62" s="33" t="str">
        <f t="shared" si="11"/>
        <v>JN48AV</v>
      </c>
      <c r="M62" s="33">
        <f t="shared" si="4"/>
        <v>8</v>
      </c>
      <c r="N62" s="33">
        <f t="shared" si="12"/>
        <v>48.875</v>
      </c>
      <c r="O62" s="34">
        <f t="shared" si="13"/>
        <v>0.07350050099082206</v>
      </c>
      <c r="P62" s="43">
        <f t="shared" si="14"/>
        <v>468.2937419628246</v>
      </c>
      <c r="Q62" s="43">
        <f t="shared" si="15"/>
        <v>177.76034814762832</v>
      </c>
      <c r="R62" s="44">
        <f t="shared" si="16"/>
        <v>182.23965185237168</v>
      </c>
    </row>
    <row r="63" spans="1:18" ht="12.75">
      <c r="A63" s="112">
        <v>432460</v>
      </c>
      <c r="B63" s="101" t="s">
        <v>1145</v>
      </c>
      <c r="C63" s="101" t="s">
        <v>1146</v>
      </c>
      <c r="D63" s="113">
        <v>50</v>
      </c>
      <c r="E63" s="113"/>
      <c r="F63" s="113" t="s">
        <v>897</v>
      </c>
      <c r="G63" s="113"/>
      <c r="H63" s="70" t="s">
        <v>1147</v>
      </c>
      <c r="I63" s="33" t="str">
        <f t="shared" si="0"/>
        <v>JO43DC</v>
      </c>
      <c r="J63" s="33">
        <f t="shared" si="1"/>
        <v>8.25</v>
      </c>
      <c r="K63" s="33">
        <f t="shared" si="10"/>
        <v>53.083333333333336</v>
      </c>
      <c r="L63" s="33" t="str">
        <f t="shared" si="11"/>
        <v>JO79LH</v>
      </c>
      <c r="M63" s="33">
        <f t="shared" si="4"/>
        <v>14.916666666666666</v>
      </c>
      <c r="N63" s="33">
        <f t="shared" si="12"/>
        <v>59.291666666666664</v>
      </c>
      <c r="O63" s="34">
        <f t="shared" si="13"/>
        <v>0.12608970923772245</v>
      </c>
      <c r="P63" s="43">
        <f t="shared" si="14"/>
        <v>803.355364466301</v>
      </c>
      <c r="Q63" s="43">
        <f t="shared" si="15"/>
        <v>28.127081041727507</v>
      </c>
      <c r="R63" s="44">
        <f t="shared" si="16"/>
        <v>28.127081041727507</v>
      </c>
    </row>
    <row r="64" spans="1:18" ht="12.75">
      <c r="A64" s="112">
        <v>432463</v>
      </c>
      <c r="B64" s="101" t="s">
        <v>446</v>
      </c>
      <c r="C64" s="101" t="s">
        <v>388</v>
      </c>
      <c r="D64" s="113" t="s">
        <v>962</v>
      </c>
      <c r="E64" s="113" t="s">
        <v>1148</v>
      </c>
      <c r="F64" s="113" t="s">
        <v>941</v>
      </c>
      <c r="G64" s="113"/>
      <c r="H64" s="114" t="s">
        <v>883</v>
      </c>
      <c r="I64" s="33" t="str">
        <f t="shared" si="0"/>
        <v>JO43DC</v>
      </c>
      <c r="J64" s="33">
        <f t="shared" si="1"/>
        <v>8.25</v>
      </c>
      <c r="K64" s="33">
        <f t="shared" si="10"/>
        <v>53.083333333333336</v>
      </c>
      <c r="L64" s="33" t="str">
        <f t="shared" si="11"/>
        <v>JP53EG</v>
      </c>
      <c r="M64" s="33">
        <f t="shared" si="4"/>
        <v>10.333333333333334</v>
      </c>
      <c r="N64" s="33">
        <f t="shared" si="12"/>
        <v>63.25</v>
      </c>
      <c r="O64" s="34">
        <f t="shared" si="13"/>
        <v>0.17845136282512275</v>
      </c>
      <c r="P64" s="43">
        <f t="shared" si="14"/>
        <v>1136.9671679677047</v>
      </c>
      <c r="Q64" s="43">
        <f t="shared" si="15"/>
        <v>5.28901900478128</v>
      </c>
      <c r="R64" s="44">
        <f t="shared" si="16"/>
        <v>5.28901900478128</v>
      </c>
    </row>
    <row r="65" spans="1:18" ht="12.75">
      <c r="A65" s="130">
        <v>432465</v>
      </c>
      <c r="B65" s="100" t="s">
        <v>37</v>
      </c>
      <c r="C65" s="100" t="s">
        <v>38</v>
      </c>
      <c r="D65" s="100" t="s">
        <v>755</v>
      </c>
      <c r="E65" s="104" t="s">
        <v>737</v>
      </c>
      <c r="F65" s="104" t="s">
        <v>735</v>
      </c>
      <c r="G65" s="100">
        <v>630</v>
      </c>
      <c r="H65" s="32" t="s">
        <v>39</v>
      </c>
      <c r="I65" s="33" t="str">
        <f t="shared" si="0"/>
        <v>JO43DC</v>
      </c>
      <c r="J65" s="33">
        <f t="shared" si="1"/>
        <v>8.25</v>
      </c>
      <c r="K65" s="33">
        <f t="shared" si="10"/>
        <v>53.083333333333336</v>
      </c>
      <c r="L65" s="33" t="str">
        <f t="shared" si="11"/>
        <v>JN59PL</v>
      </c>
      <c r="M65" s="33">
        <f t="shared" si="4"/>
        <v>11.25</v>
      </c>
      <c r="N65" s="33">
        <f t="shared" si="12"/>
        <v>49.458333333333336</v>
      </c>
      <c r="O65" s="34">
        <f t="shared" si="13"/>
        <v>0.07123061500023398</v>
      </c>
      <c r="P65" s="43">
        <f t="shared" si="14"/>
        <v>453.83161735099077</v>
      </c>
      <c r="Q65" s="43">
        <f t="shared" si="15"/>
        <v>151.44608610816562</v>
      </c>
      <c r="R65" s="44">
        <f t="shared" si="16"/>
        <v>151.44608610816562</v>
      </c>
    </row>
    <row r="66" spans="1:18" ht="12.75">
      <c r="A66" s="112">
        <v>432468</v>
      </c>
      <c r="B66" s="101" t="s">
        <v>444</v>
      </c>
      <c r="C66" s="101" t="s">
        <v>398</v>
      </c>
      <c r="D66" s="113" t="s">
        <v>939</v>
      </c>
      <c r="E66" s="113" t="s">
        <v>1149</v>
      </c>
      <c r="F66" s="113" t="s">
        <v>1150</v>
      </c>
      <c r="G66" s="113"/>
      <c r="H66" s="114" t="s">
        <v>883</v>
      </c>
      <c r="I66" s="33" t="str">
        <f t="shared" si="0"/>
        <v>JO43DC</v>
      </c>
      <c r="J66" s="33">
        <f t="shared" si="1"/>
        <v>8.25</v>
      </c>
      <c r="K66" s="33">
        <f t="shared" si="10"/>
        <v>53.083333333333336</v>
      </c>
      <c r="L66" s="33" t="str">
        <f t="shared" si="11"/>
        <v>KP59AL</v>
      </c>
      <c r="M66" s="33">
        <f t="shared" si="4"/>
        <v>30</v>
      </c>
      <c r="N66" s="33">
        <f t="shared" si="12"/>
        <v>69.45833333333333</v>
      </c>
      <c r="O66" s="34">
        <f t="shared" si="13"/>
        <v>0.33493150358041057</v>
      </c>
      <c r="P66" s="43">
        <f t="shared" si="14"/>
        <v>2133.94908876187</v>
      </c>
      <c r="Q66" s="43">
        <f t="shared" si="15"/>
        <v>23.301280709568783</v>
      </c>
      <c r="R66" s="44">
        <f t="shared" si="16"/>
        <v>23.301280709568783</v>
      </c>
    </row>
    <row r="67" spans="1:18" ht="12.75">
      <c r="A67" s="112">
        <v>432470</v>
      </c>
      <c r="B67" s="101" t="s">
        <v>1168</v>
      </c>
      <c r="C67" s="101" t="s">
        <v>1169</v>
      </c>
      <c r="D67" s="113" t="s">
        <v>1123</v>
      </c>
      <c r="E67" s="113" t="s">
        <v>1139</v>
      </c>
      <c r="F67" s="113" t="s">
        <v>897</v>
      </c>
      <c r="G67" s="113"/>
      <c r="H67" s="114"/>
      <c r="I67" s="33" t="str">
        <f t="shared" si="0"/>
        <v>JO43DC</v>
      </c>
      <c r="J67" s="33">
        <f t="shared" si="1"/>
        <v>8.25</v>
      </c>
      <c r="K67" s="33">
        <f t="shared" si="10"/>
        <v>53.083333333333336</v>
      </c>
      <c r="L67" s="33" t="str">
        <f t="shared" si="11"/>
        <v>JN79VV</v>
      </c>
      <c r="M67" s="33">
        <f t="shared" si="4"/>
        <v>15.75</v>
      </c>
      <c r="N67" s="33">
        <f t="shared" si="12"/>
        <v>49.875</v>
      </c>
      <c r="O67" s="34">
        <f t="shared" si="13"/>
        <v>0.09882297567881748</v>
      </c>
      <c r="P67" s="43">
        <f t="shared" si="14"/>
        <v>629.6308249424499</v>
      </c>
      <c r="Q67" s="43">
        <f t="shared" si="15"/>
        <v>121.50533054380577</v>
      </c>
      <c r="R67" s="44">
        <f t="shared" si="16"/>
        <v>121.50533054380577</v>
      </c>
    </row>
    <row r="68" spans="1:18" ht="12.75">
      <c r="A68" s="112">
        <v>432471</v>
      </c>
      <c r="B68" s="101" t="s">
        <v>403</v>
      </c>
      <c r="C68" s="101" t="s">
        <v>1063</v>
      </c>
      <c r="D68" s="113" t="s">
        <v>1151</v>
      </c>
      <c r="E68" s="113" t="s">
        <v>1152</v>
      </c>
      <c r="F68" s="113" t="s">
        <v>1153</v>
      </c>
      <c r="G68" s="113"/>
      <c r="H68" s="70" t="s">
        <v>1064</v>
      </c>
      <c r="I68" s="33" t="str">
        <f t="shared" si="0"/>
        <v>JO43DC</v>
      </c>
      <c r="J68" s="33">
        <f t="shared" si="1"/>
        <v>8.25</v>
      </c>
      <c r="K68" s="33">
        <f aca="true" t="shared" si="17" ref="K68:K84">(CODE(MID(I68,2,1))-74)*10+MID(I68,4,1)*1+(CODE(MID(I68,6,1))-65)/24</f>
        <v>53.083333333333336</v>
      </c>
      <c r="L68" s="33" t="str">
        <f aca="true" t="shared" si="18" ref="L68:L84">UPPER(C68)</f>
        <v>JO55WM</v>
      </c>
      <c r="M68" s="33">
        <f t="shared" si="4"/>
        <v>11.833333333333334</v>
      </c>
      <c r="N68" s="33">
        <f aca="true" t="shared" si="19" ref="N68:N84">(CODE(MID(L68,2,1))-74)*10+MID(L68,4,1)*1+(CODE(MID(L68,6,1))-65)/24</f>
        <v>55.5</v>
      </c>
      <c r="O68" s="34">
        <f aca="true" t="shared" si="20" ref="O68:O84">ACOS(SIN(N68*PI()/180)*SIN(K68*PI()/180)+COS(N68*PI()/180)*COS(K68*PI()/180)*COS((J68-M68)*PI()/180))</f>
        <v>0.05576612275748527</v>
      </c>
      <c r="P68" s="43">
        <f aca="true" t="shared" si="21" ref="P68:P84">IF(C68="","",6371.3*O68)</f>
        <v>355.30269792476594</v>
      </c>
      <c r="Q68" s="43">
        <f aca="true" t="shared" si="22" ref="Q68:Q84">ACOS((SIN(N68*PI()/180)-SIN(K68*PI()/180)*COS(O68))/(COS(K68*PI()/180)*SIN(O68)))*180/PI()</f>
        <v>39.4297894734</v>
      </c>
      <c r="R68" s="44">
        <f aca="true" t="shared" si="23" ref="R68:R84">IF(C68="","",IF((SIN((M68-J68)*PI()/180))&lt;0,360-Q68,Q68))</f>
        <v>39.4297894734</v>
      </c>
    </row>
    <row r="69" spans="1:18" ht="12.75">
      <c r="A69" s="130">
        <v>432475</v>
      </c>
      <c r="B69" s="100" t="s">
        <v>41</v>
      </c>
      <c r="C69" s="100" t="s">
        <v>42</v>
      </c>
      <c r="D69" s="100" t="s">
        <v>808</v>
      </c>
      <c r="E69" s="104" t="s">
        <v>837</v>
      </c>
      <c r="F69" s="104" t="s">
        <v>735</v>
      </c>
      <c r="G69" s="100">
        <v>1024</v>
      </c>
      <c r="H69" s="32" t="s">
        <v>43</v>
      </c>
      <c r="I69" s="33" t="str">
        <f t="shared" si="0"/>
        <v>JO43DC</v>
      </c>
      <c r="J69" s="33">
        <f t="shared" si="1"/>
        <v>8.25</v>
      </c>
      <c r="K69" s="33">
        <f t="shared" si="17"/>
        <v>53.083333333333336</v>
      </c>
      <c r="L69" s="33" t="str">
        <f t="shared" si="18"/>
        <v>JN69KA</v>
      </c>
      <c r="M69" s="33">
        <f t="shared" si="4"/>
        <v>12.833333333333334</v>
      </c>
      <c r="N69" s="33">
        <f t="shared" si="19"/>
        <v>49</v>
      </c>
      <c r="O69" s="34">
        <f t="shared" si="20"/>
        <v>0.08718967233308494</v>
      </c>
      <c r="P69" s="43">
        <f t="shared" si="21"/>
        <v>555.5115593357841</v>
      </c>
      <c r="Q69" s="43">
        <f t="shared" si="22"/>
        <v>142.9840122705627</v>
      </c>
      <c r="R69" s="44">
        <f t="shared" si="23"/>
        <v>142.9840122705627</v>
      </c>
    </row>
    <row r="70" spans="1:18" ht="12.75">
      <c r="A70" s="112">
        <v>432475</v>
      </c>
      <c r="B70" s="101" t="s">
        <v>428</v>
      </c>
      <c r="C70" s="101" t="s">
        <v>1154</v>
      </c>
      <c r="D70" s="113" t="s">
        <v>939</v>
      </c>
      <c r="E70" s="113" t="s">
        <v>1115</v>
      </c>
      <c r="F70" s="113" t="s">
        <v>897</v>
      </c>
      <c r="G70" s="113"/>
      <c r="H70" s="70"/>
      <c r="I70" s="33" t="str">
        <f t="shared" si="0"/>
        <v>JO43DC</v>
      </c>
      <c r="J70" s="33">
        <f t="shared" si="1"/>
        <v>8.25</v>
      </c>
      <c r="K70" s="33">
        <f t="shared" si="17"/>
        <v>53.083333333333336</v>
      </c>
      <c r="L70" s="33" t="str">
        <f t="shared" si="18"/>
        <v>KO18DN</v>
      </c>
      <c r="M70" s="33">
        <f t="shared" si="4"/>
        <v>22.25</v>
      </c>
      <c r="N70" s="33">
        <f t="shared" si="19"/>
        <v>58.541666666666664</v>
      </c>
      <c r="O70" s="34">
        <f t="shared" si="20"/>
        <v>0.16659990187182072</v>
      </c>
      <c r="P70" s="43">
        <f t="shared" si="21"/>
        <v>1061.4579547959313</v>
      </c>
      <c r="Q70" s="43">
        <f t="shared" si="22"/>
        <v>49.58277555137053</v>
      </c>
      <c r="R70" s="44">
        <f t="shared" si="23"/>
        <v>49.58277555137053</v>
      </c>
    </row>
    <row r="71" spans="1:18" ht="12.75">
      <c r="A71" s="112">
        <v>432475</v>
      </c>
      <c r="B71" s="101" t="s">
        <v>1155</v>
      </c>
      <c r="C71" s="101" t="s">
        <v>482</v>
      </c>
      <c r="D71" s="113" t="s">
        <v>945</v>
      </c>
      <c r="E71" s="113" t="s">
        <v>737</v>
      </c>
      <c r="F71" s="113" t="s">
        <v>897</v>
      </c>
      <c r="G71" s="113"/>
      <c r="H71" s="114"/>
      <c r="I71" s="33" t="str">
        <f t="shared" si="0"/>
        <v>JO43DC</v>
      </c>
      <c r="J71" s="33">
        <f t="shared" si="1"/>
        <v>8.25</v>
      </c>
      <c r="K71" s="33">
        <f t="shared" si="17"/>
        <v>53.083333333333336</v>
      </c>
      <c r="L71" s="33" t="str">
        <f t="shared" si="18"/>
        <v>JN97KR</v>
      </c>
      <c r="M71" s="33">
        <f t="shared" si="4"/>
        <v>18.833333333333332</v>
      </c>
      <c r="N71" s="33">
        <f t="shared" si="19"/>
        <v>47.708333333333336</v>
      </c>
      <c r="O71" s="34">
        <f t="shared" si="20"/>
        <v>0.15029257236199522</v>
      </c>
      <c r="P71" s="43">
        <f t="shared" si="21"/>
        <v>957.5590662899803</v>
      </c>
      <c r="Q71" s="43">
        <f t="shared" si="22"/>
        <v>124.36797904503129</v>
      </c>
      <c r="R71" s="44">
        <f t="shared" si="23"/>
        <v>124.36797904503129</v>
      </c>
    </row>
    <row r="72" spans="1:18" ht="12.75">
      <c r="A72" s="112">
        <v>432476</v>
      </c>
      <c r="B72" s="101" t="s">
        <v>500</v>
      </c>
      <c r="C72" s="101" t="s">
        <v>1156</v>
      </c>
      <c r="D72" s="113" t="s">
        <v>1088</v>
      </c>
      <c r="E72" s="113" t="s">
        <v>737</v>
      </c>
      <c r="F72" s="113" t="s">
        <v>897</v>
      </c>
      <c r="G72" s="113"/>
      <c r="H72" s="114"/>
      <c r="I72" s="33" t="str">
        <f t="shared" si="0"/>
        <v>JO43DC</v>
      </c>
      <c r="J72" s="33">
        <f t="shared" si="1"/>
        <v>8.25</v>
      </c>
      <c r="K72" s="33">
        <f t="shared" si="17"/>
        <v>53.083333333333336</v>
      </c>
      <c r="L72" s="33" t="str">
        <f t="shared" si="18"/>
        <v>JN87FI</v>
      </c>
      <c r="M72" s="33">
        <f t="shared" si="4"/>
        <v>16.416666666666668</v>
      </c>
      <c r="N72" s="33">
        <f t="shared" si="19"/>
        <v>47.333333333333336</v>
      </c>
      <c r="O72" s="34">
        <f t="shared" si="20"/>
        <v>0.1354525543966123</v>
      </c>
      <c r="P72" s="43">
        <f t="shared" si="21"/>
        <v>863.008859827136</v>
      </c>
      <c r="Q72" s="43">
        <f t="shared" si="22"/>
        <v>134.52573275164684</v>
      </c>
      <c r="R72" s="44">
        <f t="shared" si="23"/>
        <v>134.52573275164684</v>
      </c>
    </row>
    <row r="73" spans="1:18" ht="12.75">
      <c r="A73" s="130">
        <v>432477</v>
      </c>
      <c r="B73" s="100" t="s">
        <v>44</v>
      </c>
      <c r="C73" s="100" t="s">
        <v>838</v>
      </c>
      <c r="D73" s="100" t="s">
        <v>755</v>
      </c>
      <c r="E73" s="104"/>
      <c r="F73" s="104" t="s">
        <v>735</v>
      </c>
      <c r="G73" s="100">
        <v>522</v>
      </c>
      <c r="H73" s="32" t="s">
        <v>46</v>
      </c>
      <c r="I73" s="33" t="str">
        <f t="shared" si="0"/>
        <v>JO43DC</v>
      </c>
      <c r="J73" s="33">
        <f t="shared" si="1"/>
        <v>8.25</v>
      </c>
      <c r="K73" s="33">
        <f t="shared" si="17"/>
        <v>53.083333333333336</v>
      </c>
      <c r="L73" s="33" t="str">
        <f t="shared" si="18"/>
        <v>JN459WI</v>
      </c>
      <c r="M73" s="33">
        <f t="shared" si="4"/>
        <v>7.333333333333333</v>
      </c>
      <c r="N73" s="33">
        <f t="shared" si="19"/>
        <v>45.916666666666664</v>
      </c>
      <c r="O73" s="34">
        <f t="shared" si="20"/>
        <v>0.12550987315707873</v>
      </c>
      <c r="P73" s="43">
        <f t="shared" si="21"/>
        <v>799.6610548456957</v>
      </c>
      <c r="Q73" s="43">
        <f t="shared" si="22"/>
        <v>174.89901403968682</v>
      </c>
      <c r="R73" s="44">
        <f t="shared" si="23"/>
        <v>185.10098596031318</v>
      </c>
    </row>
    <row r="74" spans="1:18" ht="12.75">
      <c r="A74" s="112">
        <v>432478</v>
      </c>
      <c r="B74" s="101" t="s">
        <v>452</v>
      </c>
      <c r="C74" s="101" t="s">
        <v>419</v>
      </c>
      <c r="D74" s="113" t="s">
        <v>913</v>
      </c>
      <c r="E74" s="113" t="s">
        <v>1157</v>
      </c>
      <c r="F74" s="113" t="s">
        <v>1076</v>
      </c>
      <c r="G74" s="113"/>
      <c r="H74" s="114"/>
      <c r="I74" s="33" t="str">
        <f t="shared" si="0"/>
        <v>JO43DC</v>
      </c>
      <c r="J74" s="33">
        <f t="shared" si="1"/>
        <v>8.25</v>
      </c>
      <c r="K74" s="33">
        <f t="shared" si="17"/>
        <v>53.083333333333336</v>
      </c>
      <c r="L74" s="33" t="str">
        <f t="shared" si="18"/>
        <v>JO38RA</v>
      </c>
      <c r="M74" s="33">
        <f t="shared" si="4"/>
        <v>7.416666666666667</v>
      </c>
      <c r="N74" s="33">
        <f t="shared" si="19"/>
        <v>58</v>
      </c>
      <c r="O74" s="34">
        <f t="shared" si="20"/>
        <v>0.0862039300417281</v>
      </c>
      <c r="P74" s="43">
        <f t="shared" si="21"/>
        <v>549.2310994748623</v>
      </c>
      <c r="Q74" s="43">
        <f t="shared" si="22"/>
        <v>5.1357730264292405</v>
      </c>
      <c r="R74" s="44">
        <f t="shared" si="23"/>
        <v>354.86422697357074</v>
      </c>
    </row>
    <row r="75" spans="1:18" ht="12.75">
      <c r="A75" s="112">
        <v>432478</v>
      </c>
      <c r="B75" s="135" t="s">
        <v>460</v>
      </c>
      <c r="C75" s="101" t="s">
        <v>417</v>
      </c>
      <c r="D75" s="113" t="s">
        <v>945</v>
      </c>
      <c r="E75" s="113" t="s">
        <v>1019</v>
      </c>
      <c r="F75" s="113" t="s">
        <v>897</v>
      </c>
      <c r="G75" s="113"/>
      <c r="H75" s="70"/>
      <c r="I75" s="33" t="str">
        <f t="shared" si="0"/>
        <v>JO43DC</v>
      </c>
      <c r="J75" s="33">
        <f t="shared" si="1"/>
        <v>8.25</v>
      </c>
      <c r="K75" s="33">
        <f t="shared" si="17"/>
        <v>53.083333333333336</v>
      </c>
      <c r="L75" s="33" t="str">
        <f t="shared" si="18"/>
        <v>JN88NE</v>
      </c>
      <c r="M75" s="33">
        <f t="shared" si="4"/>
        <v>17.083333333333332</v>
      </c>
      <c r="N75" s="33">
        <f t="shared" si="19"/>
        <v>48.166666666666664</v>
      </c>
      <c r="O75" s="34">
        <f t="shared" si="20"/>
        <v>0.1299467399049774</v>
      </c>
      <c r="P75" s="43">
        <f t="shared" si="21"/>
        <v>827.9296639565825</v>
      </c>
      <c r="Q75" s="43">
        <f t="shared" si="22"/>
        <v>127.77801917705678</v>
      </c>
      <c r="R75" s="44">
        <f t="shared" si="23"/>
        <v>127.77801917705678</v>
      </c>
    </row>
    <row r="76" spans="1:18" ht="12.75">
      <c r="A76" s="112">
        <v>432480</v>
      </c>
      <c r="B76" s="101" t="s">
        <v>424</v>
      </c>
      <c r="C76" s="101" t="s">
        <v>1158</v>
      </c>
      <c r="D76" s="113">
        <v>50</v>
      </c>
      <c r="E76" s="113" t="s">
        <v>1159</v>
      </c>
      <c r="F76" s="113">
        <v>180</v>
      </c>
      <c r="G76" s="113"/>
      <c r="H76" s="70"/>
      <c r="I76" s="33" t="str">
        <f t="shared" si="0"/>
        <v>JO43DC</v>
      </c>
      <c r="J76" s="33">
        <f t="shared" si="1"/>
        <v>8.25</v>
      </c>
      <c r="K76" s="33">
        <f t="shared" si="17"/>
        <v>53.083333333333336</v>
      </c>
      <c r="L76" s="33" t="str">
        <f t="shared" si="18"/>
        <v>JO59FB</v>
      </c>
      <c r="M76" s="33">
        <f t="shared" si="4"/>
        <v>10.416666666666666</v>
      </c>
      <c r="N76" s="33">
        <f t="shared" si="19"/>
        <v>59.041666666666664</v>
      </c>
      <c r="O76" s="34">
        <f t="shared" si="20"/>
        <v>0.10609928904188237</v>
      </c>
      <c r="P76" s="43">
        <f t="shared" si="21"/>
        <v>675.9904002725452</v>
      </c>
      <c r="Q76" s="43">
        <f t="shared" si="22"/>
        <v>10.582211486015757</v>
      </c>
      <c r="R76" s="44">
        <f t="shared" si="23"/>
        <v>10.582211486015757</v>
      </c>
    </row>
    <row r="77" spans="1:18" ht="12.75">
      <c r="A77" s="112">
        <v>432485</v>
      </c>
      <c r="B77" s="101" t="s">
        <v>463</v>
      </c>
      <c r="C77" s="101" t="s">
        <v>464</v>
      </c>
      <c r="D77" s="113" t="s">
        <v>941</v>
      </c>
      <c r="E77" s="113" t="s">
        <v>1021</v>
      </c>
      <c r="F77" s="113" t="s">
        <v>1160</v>
      </c>
      <c r="G77" s="113"/>
      <c r="H77" s="70" t="s">
        <v>883</v>
      </c>
      <c r="I77" s="33" t="str">
        <f t="shared" si="0"/>
        <v>JO43DC</v>
      </c>
      <c r="J77" s="33">
        <f t="shared" si="1"/>
        <v>8.25</v>
      </c>
      <c r="K77" s="33">
        <f t="shared" si="17"/>
        <v>53.083333333333336</v>
      </c>
      <c r="L77" s="33" t="str">
        <f t="shared" si="18"/>
        <v>JO29PJ</v>
      </c>
      <c r="M77" s="33">
        <f t="shared" si="4"/>
        <v>5.25</v>
      </c>
      <c r="N77" s="33">
        <f t="shared" si="19"/>
        <v>59.375</v>
      </c>
      <c r="O77" s="34">
        <f t="shared" si="20"/>
        <v>0.11357255770628027</v>
      </c>
      <c r="P77" s="43">
        <f t="shared" si="21"/>
        <v>723.6048369140235</v>
      </c>
      <c r="Q77" s="43">
        <f t="shared" si="22"/>
        <v>13.606505097592411</v>
      </c>
      <c r="R77" s="44">
        <f t="shared" si="23"/>
        <v>346.3934949024076</v>
      </c>
    </row>
    <row r="78" spans="1:18" ht="12.75">
      <c r="A78" s="130">
        <v>432488</v>
      </c>
      <c r="B78" s="100" t="s">
        <v>72</v>
      </c>
      <c r="C78" s="100" t="s">
        <v>73</v>
      </c>
      <c r="D78" s="100" t="s">
        <v>755</v>
      </c>
      <c r="E78" s="104" t="s">
        <v>759</v>
      </c>
      <c r="F78" s="104" t="s">
        <v>735</v>
      </c>
      <c r="G78" s="100">
        <v>693</v>
      </c>
      <c r="H78" s="32" t="s">
        <v>74</v>
      </c>
      <c r="I78" s="33" t="str">
        <f t="shared" si="0"/>
        <v>JO43DC</v>
      </c>
      <c r="J78" s="33">
        <f t="shared" si="1"/>
        <v>8.25</v>
      </c>
      <c r="K78" s="33">
        <f t="shared" si="17"/>
        <v>53.083333333333336</v>
      </c>
      <c r="L78" s="33" t="str">
        <f t="shared" si="18"/>
        <v>JO40AQ</v>
      </c>
      <c r="M78" s="33">
        <f t="shared" si="4"/>
        <v>8</v>
      </c>
      <c r="N78" s="33">
        <f t="shared" si="19"/>
        <v>50.666666666666664</v>
      </c>
      <c r="O78" s="34">
        <f t="shared" si="20"/>
        <v>0.04226465090337017</v>
      </c>
      <c r="P78" s="43">
        <f t="shared" si="21"/>
        <v>269.28077030064236</v>
      </c>
      <c r="Q78" s="43">
        <f t="shared" si="22"/>
        <v>176.24703338324412</v>
      </c>
      <c r="R78" s="44">
        <f t="shared" si="23"/>
        <v>183.75296661675588</v>
      </c>
    </row>
    <row r="79" spans="1:18" ht="12.75">
      <c r="A79" s="112">
        <v>432489</v>
      </c>
      <c r="B79" s="101" t="s">
        <v>1161</v>
      </c>
      <c r="C79" s="101" t="s">
        <v>1162</v>
      </c>
      <c r="D79" s="113" t="s">
        <v>939</v>
      </c>
      <c r="E79" s="113" t="s">
        <v>1115</v>
      </c>
      <c r="F79" s="113" t="s">
        <v>897</v>
      </c>
      <c r="G79" s="113"/>
      <c r="H79" s="70"/>
      <c r="I79" s="33" t="str">
        <f t="shared" si="0"/>
        <v>JO43DC</v>
      </c>
      <c r="J79" s="33">
        <f t="shared" si="1"/>
        <v>8.25</v>
      </c>
      <c r="K79" s="33">
        <f t="shared" si="17"/>
        <v>53.083333333333336</v>
      </c>
      <c r="L79" s="33" t="str">
        <f t="shared" si="18"/>
        <v>JO65OR</v>
      </c>
      <c r="M79" s="33">
        <f t="shared" si="4"/>
        <v>13.166666666666666</v>
      </c>
      <c r="N79" s="33">
        <f t="shared" si="19"/>
        <v>55.708333333333336</v>
      </c>
      <c r="O79" s="34">
        <f t="shared" si="20"/>
        <v>0.06775562793014323</v>
      </c>
      <c r="P79" s="43">
        <f t="shared" si="21"/>
        <v>431.6914322313215</v>
      </c>
      <c r="Q79" s="43">
        <f t="shared" si="22"/>
        <v>45.49748982362827</v>
      </c>
      <c r="R79" s="44">
        <f t="shared" si="23"/>
        <v>45.49748982362827</v>
      </c>
    </row>
    <row r="80" spans="1:18" ht="12.75">
      <c r="A80" s="112">
        <v>432490</v>
      </c>
      <c r="B80" s="135" t="s">
        <v>448</v>
      </c>
      <c r="C80" s="101" t="s">
        <v>449</v>
      </c>
      <c r="D80" s="113">
        <v>15</v>
      </c>
      <c r="E80" s="113" t="s">
        <v>1170</v>
      </c>
      <c r="F80" s="113">
        <v>225</v>
      </c>
      <c r="G80" s="113"/>
      <c r="H80" s="114"/>
      <c r="I80" s="33" t="str">
        <f t="shared" si="0"/>
        <v>JO43DC</v>
      </c>
      <c r="J80" s="33">
        <f t="shared" si="1"/>
        <v>8.25</v>
      </c>
      <c r="K80" s="33">
        <f t="shared" si="17"/>
        <v>53.083333333333336</v>
      </c>
      <c r="L80" s="33" t="str">
        <f t="shared" si="18"/>
        <v>KP32TW</v>
      </c>
      <c r="M80" s="33">
        <f t="shared" si="4"/>
        <v>27.583333333333332</v>
      </c>
      <c r="N80" s="33">
        <f t="shared" si="19"/>
        <v>62.916666666666664</v>
      </c>
      <c r="O80" s="34">
        <f t="shared" si="20"/>
        <v>0.2460282859200007</v>
      </c>
      <c r="P80" s="43">
        <f t="shared" si="21"/>
        <v>1567.5200180821005</v>
      </c>
      <c r="Q80" s="43">
        <f t="shared" si="22"/>
        <v>38.23378053881894</v>
      </c>
      <c r="R80" s="44">
        <f t="shared" si="23"/>
        <v>38.23378053881894</v>
      </c>
    </row>
    <row r="81" spans="1:18" ht="12.75">
      <c r="A81" s="130">
        <v>432810</v>
      </c>
      <c r="B81" s="100" t="s">
        <v>58</v>
      </c>
      <c r="C81" s="100" t="s">
        <v>59</v>
      </c>
      <c r="D81" s="100"/>
      <c r="E81" s="104"/>
      <c r="F81" s="104" t="s">
        <v>735</v>
      </c>
      <c r="G81" s="100"/>
      <c r="H81" s="32"/>
      <c r="I81" s="33" t="str">
        <f t="shared" si="0"/>
        <v>JO43DC</v>
      </c>
      <c r="J81" s="33">
        <f t="shared" si="1"/>
        <v>8.25</v>
      </c>
      <c r="K81" s="33">
        <f t="shared" si="17"/>
        <v>53.083333333333336</v>
      </c>
      <c r="L81" s="33" t="str">
        <f t="shared" si="18"/>
        <v>JN69EQ</v>
      </c>
      <c r="M81" s="33">
        <f t="shared" si="4"/>
        <v>12.333333333333334</v>
      </c>
      <c r="N81" s="33">
        <f t="shared" si="19"/>
        <v>49.666666666666664</v>
      </c>
      <c r="O81" s="34">
        <f t="shared" si="20"/>
        <v>0.07437202595820747</v>
      </c>
      <c r="P81" s="43">
        <f t="shared" si="21"/>
        <v>473.84648898752727</v>
      </c>
      <c r="Q81" s="43">
        <f t="shared" si="22"/>
        <v>141.66462042841775</v>
      </c>
      <c r="R81" s="44">
        <f t="shared" si="23"/>
        <v>141.66462042841775</v>
      </c>
    </row>
    <row r="82" spans="1:18" ht="12.75">
      <c r="A82" s="112">
        <v>432441</v>
      </c>
      <c r="B82" s="135" t="s">
        <v>425</v>
      </c>
      <c r="C82" s="101" t="s">
        <v>426</v>
      </c>
      <c r="D82" s="113" t="s">
        <v>894</v>
      </c>
      <c r="E82" s="113" t="s">
        <v>1163</v>
      </c>
      <c r="F82" s="113" t="s">
        <v>897</v>
      </c>
      <c r="G82" s="113" t="s">
        <v>1190</v>
      </c>
      <c r="H82" s="70"/>
      <c r="I82" s="33" t="str">
        <f t="shared" si="0"/>
        <v>JO43DC</v>
      </c>
      <c r="J82" s="33">
        <f t="shared" si="1"/>
        <v>8.25</v>
      </c>
      <c r="K82" s="33">
        <f t="shared" si="17"/>
        <v>53.083333333333336</v>
      </c>
      <c r="L82" s="33" t="str">
        <f t="shared" si="18"/>
        <v>JN18KF</v>
      </c>
      <c r="M82" s="33">
        <f t="shared" si="4"/>
        <v>2.8333333333333335</v>
      </c>
      <c r="N82" s="33">
        <f t="shared" si="19"/>
        <v>48.208333333333336</v>
      </c>
      <c r="O82" s="34">
        <f t="shared" si="20"/>
        <v>0.10401805787132323</v>
      </c>
      <c r="P82" s="43">
        <f t="shared" si="21"/>
        <v>662.7302521155617</v>
      </c>
      <c r="Q82" s="43">
        <f t="shared" si="22"/>
        <v>142.70769662396862</v>
      </c>
      <c r="R82" s="44">
        <f t="shared" si="23"/>
        <v>217.29230337603138</v>
      </c>
    </row>
    <row r="83" spans="1:18" ht="12.75">
      <c r="A83" s="112">
        <v>432830</v>
      </c>
      <c r="B83" s="101" t="s">
        <v>427</v>
      </c>
      <c r="C83" s="101" t="s">
        <v>357</v>
      </c>
      <c r="D83" s="101"/>
      <c r="E83" s="105"/>
      <c r="F83" s="105"/>
      <c r="G83" s="101"/>
      <c r="H83" s="32"/>
      <c r="I83" s="33" t="str">
        <f t="shared" si="0"/>
        <v>JO43DC</v>
      </c>
      <c r="J83" s="33">
        <f t="shared" si="1"/>
        <v>8.25</v>
      </c>
      <c r="K83" s="33">
        <f t="shared" si="17"/>
        <v>53.083333333333336</v>
      </c>
      <c r="L83" s="33" t="str">
        <f t="shared" si="18"/>
        <v>JP20LG</v>
      </c>
      <c r="M83" s="33">
        <f t="shared" si="4"/>
        <v>4.916666666666667</v>
      </c>
      <c r="N83" s="33">
        <f t="shared" si="19"/>
        <v>60.25</v>
      </c>
      <c r="O83" s="34">
        <f t="shared" si="20"/>
        <v>0.12906095035528642</v>
      </c>
      <c r="P83" s="43">
        <f t="shared" si="21"/>
        <v>822.2860329986364</v>
      </c>
      <c r="Q83" s="43">
        <f t="shared" si="22"/>
        <v>12.954569894720471</v>
      </c>
      <c r="R83" s="44">
        <f t="shared" si="23"/>
        <v>347.04543010527954</v>
      </c>
    </row>
    <row r="84" spans="1:18" ht="12.75">
      <c r="A84" s="112">
        <v>432845</v>
      </c>
      <c r="B84" s="101" t="s">
        <v>431</v>
      </c>
      <c r="C84" s="101" t="s">
        <v>432</v>
      </c>
      <c r="D84" s="101"/>
      <c r="E84" s="105"/>
      <c r="F84" s="105"/>
      <c r="G84" s="101"/>
      <c r="H84" s="32"/>
      <c r="I84" s="33" t="str">
        <f t="shared" si="0"/>
        <v>JO43DC</v>
      </c>
      <c r="J84" s="33">
        <f t="shared" si="1"/>
        <v>8.25</v>
      </c>
      <c r="K84" s="33">
        <f t="shared" si="17"/>
        <v>53.083333333333336</v>
      </c>
      <c r="L84" s="33" t="str">
        <f t="shared" si="18"/>
        <v>JP40CM</v>
      </c>
      <c r="M84" s="33">
        <f t="shared" si="4"/>
        <v>8.166666666666666</v>
      </c>
      <c r="N84" s="33">
        <f t="shared" si="19"/>
        <v>60.5</v>
      </c>
      <c r="O84" s="34">
        <f t="shared" si="20"/>
        <v>0.12944767638326704</v>
      </c>
      <c r="P84" s="43">
        <f t="shared" si="21"/>
        <v>824.7499805407093</v>
      </c>
      <c r="Q84" s="43">
        <f t="shared" si="22"/>
        <v>0.3178915340666683</v>
      </c>
      <c r="R84" s="44">
        <f t="shared" si="23"/>
        <v>359.6821084659333</v>
      </c>
    </row>
    <row r="85" spans="1:18" ht="12.75">
      <c r="A85" s="112">
        <v>432847</v>
      </c>
      <c r="B85" s="101" t="s">
        <v>433</v>
      </c>
      <c r="C85" s="101" t="s">
        <v>434</v>
      </c>
      <c r="D85" s="113">
        <v>1</v>
      </c>
      <c r="E85" s="113" t="s">
        <v>1167</v>
      </c>
      <c r="F85" s="113" t="s">
        <v>897</v>
      </c>
      <c r="G85" s="113"/>
      <c r="H85" s="114"/>
      <c r="I85" s="33" t="str">
        <f t="shared" si="0"/>
        <v>JO43DC</v>
      </c>
      <c r="J85" s="33">
        <f t="shared" si="1"/>
        <v>8.25</v>
      </c>
      <c r="K85" s="33">
        <f aca="true" t="shared" si="24" ref="K85:K115">(CODE(MID(I85,2,1))-74)*10+MID(I85,4,1)*1+(CODE(MID(I85,6,1))-65)/24</f>
        <v>53.083333333333336</v>
      </c>
      <c r="L85" s="33" t="str">
        <f aca="true" t="shared" si="25" ref="L85:L115">UPPER(C85)</f>
        <v>JN85JO</v>
      </c>
      <c r="M85" s="33">
        <f t="shared" si="4"/>
        <v>16.75</v>
      </c>
      <c r="N85" s="33">
        <f aca="true" t="shared" si="26" ref="N85:N115">(CODE(MID(L85,2,1))-74)*10+MID(L85,4,1)*1+(CODE(MID(L85,6,1))-65)/24</f>
        <v>45.583333333333336</v>
      </c>
      <c r="O85" s="34">
        <f aca="true" t="shared" si="27" ref="O85:O115">ACOS(SIN(N85*PI()/180)*SIN(K85*PI()/180)+COS(N85*PI()/180)*COS(K85*PI()/180)*COS((J85-M85)*PI()/180))</f>
        <v>0.16249102803472582</v>
      </c>
      <c r="P85" s="43">
        <f aca="true" t="shared" si="28" ref="P85:P115">IF(C85="","",6371.3*O85)</f>
        <v>1035.2790869176486</v>
      </c>
      <c r="Q85" s="43">
        <f aca="true" t="shared" si="29" ref="Q85:Q115">ACOS((SIN(N85*PI()/180)-SIN(K85*PI()/180)*COS(O85))/(COS(K85*PI()/180)*SIN(O85)))*180/PI()</f>
        <v>140.24950766007447</v>
      </c>
      <c r="R85" s="44">
        <f aca="true" t="shared" si="30" ref="R85:R115">IF(C85="","",IF((SIN((M85-J85)*PI()/180))&lt;0,360-Q85,Q85))</f>
        <v>140.24950766007447</v>
      </c>
    </row>
    <row r="86" spans="1:18" ht="12.75">
      <c r="A86" s="112">
        <v>432850</v>
      </c>
      <c r="B86" s="101" t="s">
        <v>435</v>
      </c>
      <c r="C86" s="101" t="s">
        <v>436</v>
      </c>
      <c r="D86" s="101"/>
      <c r="E86" s="105"/>
      <c r="F86" s="105"/>
      <c r="G86" s="101"/>
      <c r="H86" s="32"/>
      <c r="I86" s="33" t="str">
        <f t="shared" si="0"/>
        <v>JO43DC</v>
      </c>
      <c r="J86" s="33">
        <f t="shared" si="1"/>
        <v>8.25</v>
      </c>
      <c r="K86" s="33">
        <f t="shared" si="24"/>
        <v>53.083333333333336</v>
      </c>
      <c r="L86" s="33" t="str">
        <f t="shared" si="25"/>
        <v>JN53KN</v>
      </c>
      <c r="M86" s="33">
        <f t="shared" si="4"/>
        <v>10.833333333333334</v>
      </c>
      <c r="N86" s="33">
        <f t="shared" si="26"/>
        <v>43.541666666666664</v>
      </c>
      <c r="O86" s="34">
        <f t="shared" si="27"/>
        <v>0.16918198732928835</v>
      </c>
      <c r="P86" s="43">
        <f t="shared" si="28"/>
        <v>1077.9091958710949</v>
      </c>
      <c r="Q86" s="43">
        <f t="shared" si="29"/>
        <v>168.8113175623308</v>
      </c>
      <c r="R86" s="44">
        <f t="shared" si="30"/>
        <v>168.8113175623308</v>
      </c>
    </row>
    <row r="87" spans="1:18" ht="12.75">
      <c r="A87" s="112">
        <v>432437</v>
      </c>
      <c r="B87" s="101" t="s">
        <v>440</v>
      </c>
      <c r="C87" s="101" t="s">
        <v>441</v>
      </c>
      <c r="D87" s="101">
        <v>30</v>
      </c>
      <c r="E87" s="105" t="s">
        <v>1186</v>
      </c>
      <c r="F87" s="105" t="s">
        <v>735</v>
      </c>
      <c r="G87" s="101">
        <v>380</v>
      </c>
      <c r="H87" s="32" t="s">
        <v>883</v>
      </c>
      <c r="I87" s="33" t="str">
        <f t="shared" si="0"/>
        <v>JO43DC</v>
      </c>
      <c r="J87" s="33">
        <f t="shared" si="1"/>
        <v>8.25</v>
      </c>
      <c r="K87" s="33">
        <f t="shared" si="24"/>
        <v>53.083333333333336</v>
      </c>
      <c r="L87" s="33" t="str">
        <f t="shared" si="25"/>
        <v>JO59MS</v>
      </c>
      <c r="M87" s="33">
        <f t="shared" si="4"/>
        <v>11</v>
      </c>
      <c r="N87" s="33">
        <f t="shared" si="26"/>
        <v>59.75</v>
      </c>
      <c r="O87" s="34">
        <f t="shared" si="27"/>
        <v>0.11931935613383948</v>
      </c>
      <c r="P87" s="43">
        <f t="shared" si="28"/>
        <v>760.2194137355315</v>
      </c>
      <c r="Q87" s="43">
        <f t="shared" si="29"/>
        <v>11.715266176132968</v>
      </c>
      <c r="R87" s="44">
        <f t="shared" si="30"/>
        <v>11.715266176132968</v>
      </c>
    </row>
    <row r="88" spans="1:18" ht="12.75">
      <c r="A88" s="130">
        <v>432875</v>
      </c>
      <c r="B88" s="100" t="s">
        <v>49</v>
      </c>
      <c r="C88" s="100" t="s">
        <v>50</v>
      </c>
      <c r="D88" s="100"/>
      <c r="E88" s="104"/>
      <c r="F88" s="104"/>
      <c r="G88" s="100"/>
      <c r="H88" s="32" t="s">
        <v>51</v>
      </c>
      <c r="I88" s="33" t="str">
        <f t="shared" si="0"/>
        <v>JO43DC</v>
      </c>
      <c r="J88" s="33">
        <f t="shared" si="1"/>
        <v>8.25</v>
      </c>
      <c r="K88" s="33">
        <f t="shared" si="24"/>
        <v>53.083333333333336</v>
      </c>
      <c r="L88" s="33" t="str">
        <f t="shared" si="25"/>
        <v>JN58IC</v>
      </c>
      <c r="M88" s="33">
        <f t="shared" si="4"/>
        <v>10.666666666666666</v>
      </c>
      <c r="N88" s="33">
        <f t="shared" si="26"/>
        <v>48.083333333333336</v>
      </c>
      <c r="O88" s="34">
        <f t="shared" si="27"/>
        <v>0.09126965867900605</v>
      </c>
      <c r="P88" s="43">
        <f t="shared" si="28"/>
        <v>581.5063763415512</v>
      </c>
      <c r="Q88" s="43">
        <f t="shared" si="29"/>
        <v>161.99708413641758</v>
      </c>
      <c r="R88" s="44">
        <f t="shared" si="30"/>
        <v>161.99708413641758</v>
      </c>
    </row>
    <row r="89" spans="1:18" ht="12.75">
      <c r="A89" s="130">
        <v>432880</v>
      </c>
      <c r="B89" s="100" t="s">
        <v>63</v>
      </c>
      <c r="C89" s="100" t="s">
        <v>64</v>
      </c>
      <c r="D89" s="100"/>
      <c r="E89" s="104"/>
      <c r="F89" s="104"/>
      <c r="G89" s="100"/>
      <c r="H89" s="32" t="s">
        <v>65</v>
      </c>
      <c r="I89" s="33" t="str">
        <f t="shared" si="0"/>
        <v>JO43DC</v>
      </c>
      <c r="J89" s="33">
        <f t="shared" si="1"/>
        <v>8.25</v>
      </c>
      <c r="K89" s="33">
        <f t="shared" si="24"/>
        <v>53.083333333333336</v>
      </c>
      <c r="L89" s="33" t="str">
        <f t="shared" si="25"/>
        <v>JN36BK</v>
      </c>
      <c r="M89" s="33">
        <f t="shared" si="4"/>
        <v>6.083333333333333</v>
      </c>
      <c r="N89" s="33">
        <f t="shared" si="26"/>
        <v>46.416666666666664</v>
      </c>
      <c r="O89" s="34">
        <f t="shared" si="27"/>
        <v>0.11887812778788875</v>
      </c>
      <c r="P89" s="43">
        <f t="shared" si="28"/>
        <v>757.4082155749757</v>
      </c>
      <c r="Q89" s="43">
        <f t="shared" si="29"/>
        <v>167.30459914356751</v>
      </c>
      <c r="R89" s="44">
        <f t="shared" si="30"/>
        <v>192.69540085643249</v>
      </c>
    </row>
    <row r="90" spans="1:18" ht="12.75">
      <c r="A90" s="112">
        <v>432886</v>
      </c>
      <c r="B90" s="101" t="s">
        <v>456</v>
      </c>
      <c r="C90" s="101" t="s">
        <v>457</v>
      </c>
      <c r="D90" s="101"/>
      <c r="E90" s="105"/>
      <c r="F90" s="105"/>
      <c r="G90" s="101"/>
      <c r="H90" s="32"/>
      <c r="I90" s="33" t="str">
        <f t="shared" si="0"/>
        <v>JO43DC</v>
      </c>
      <c r="J90" s="33">
        <f t="shared" si="1"/>
        <v>8.25</v>
      </c>
      <c r="K90" s="33">
        <f t="shared" si="24"/>
        <v>53.083333333333336</v>
      </c>
      <c r="L90" s="33" t="str">
        <f t="shared" si="25"/>
        <v>JN06KN</v>
      </c>
      <c r="M90" s="33">
        <f t="shared" si="4"/>
        <v>0.8333333333333334</v>
      </c>
      <c r="N90" s="33">
        <f t="shared" si="26"/>
        <v>46.541666666666664</v>
      </c>
      <c r="O90" s="34">
        <f t="shared" si="27"/>
        <v>0.14130709364989302</v>
      </c>
      <c r="P90" s="43">
        <f t="shared" si="28"/>
        <v>900.3098857715635</v>
      </c>
      <c r="Q90" s="43">
        <f t="shared" si="29"/>
        <v>140.91844673429952</v>
      </c>
      <c r="R90" s="44">
        <f t="shared" si="30"/>
        <v>219.08155326570048</v>
      </c>
    </row>
    <row r="91" spans="1:18" ht="12.75">
      <c r="A91" s="112">
        <v>432888</v>
      </c>
      <c r="B91" s="135" t="s">
        <v>1164</v>
      </c>
      <c r="C91" s="101" t="s">
        <v>1165</v>
      </c>
      <c r="D91" s="113"/>
      <c r="E91" s="113"/>
      <c r="F91" s="113"/>
      <c r="G91" s="113"/>
      <c r="H91" s="70" t="s">
        <v>1166</v>
      </c>
      <c r="I91" s="33" t="str">
        <f t="shared" si="0"/>
        <v>JO43DC</v>
      </c>
      <c r="J91" s="33">
        <f t="shared" si="1"/>
        <v>8.25</v>
      </c>
      <c r="K91" s="33">
        <f t="shared" si="24"/>
        <v>53.083333333333336</v>
      </c>
      <c r="L91" s="33" t="str">
        <f t="shared" si="25"/>
        <v>IO81</v>
      </c>
      <c r="M91" s="33" t="e">
        <f t="shared" si="4"/>
        <v>#VALUE!</v>
      </c>
      <c r="N91" s="33" t="e">
        <f t="shared" si="26"/>
        <v>#VALUE!</v>
      </c>
      <c r="O91" s="34" t="e">
        <f t="shared" si="27"/>
        <v>#VALUE!</v>
      </c>
      <c r="P91" s="43" t="e">
        <f t="shared" si="28"/>
        <v>#VALUE!</v>
      </c>
      <c r="Q91" s="43" t="e">
        <f t="shared" si="29"/>
        <v>#VALUE!</v>
      </c>
      <c r="R91" s="44" t="e">
        <f t="shared" si="30"/>
        <v>#VALUE!</v>
      </c>
    </row>
    <row r="92" spans="1:18" ht="12.75">
      <c r="A92" s="112">
        <v>432888</v>
      </c>
      <c r="B92" s="135" t="s">
        <v>458</v>
      </c>
      <c r="C92" s="101" t="s">
        <v>459</v>
      </c>
      <c r="D92" s="113">
        <v>10</v>
      </c>
      <c r="E92" s="113" t="s">
        <v>1172</v>
      </c>
      <c r="F92" s="113" t="s">
        <v>1173</v>
      </c>
      <c r="G92" s="113"/>
      <c r="H92" s="70" t="s">
        <v>879</v>
      </c>
      <c r="I92" s="33" t="str">
        <f t="shared" si="0"/>
        <v>JO43DC</v>
      </c>
      <c r="J92" s="33">
        <f t="shared" si="1"/>
        <v>8.25</v>
      </c>
      <c r="K92" s="33">
        <f t="shared" si="24"/>
        <v>53.083333333333336</v>
      </c>
      <c r="L92" s="33" t="str">
        <f t="shared" si="25"/>
        <v>IO92CO</v>
      </c>
      <c r="M92" s="33">
        <f t="shared" si="4"/>
        <v>-1.8333333333333333</v>
      </c>
      <c r="N92" s="33">
        <f t="shared" si="26"/>
        <v>52.583333333333336</v>
      </c>
      <c r="O92" s="34">
        <f t="shared" si="27"/>
        <v>0.10658876712696186</v>
      </c>
      <c r="P92" s="43">
        <f t="shared" si="28"/>
        <v>679.1090119960121</v>
      </c>
      <c r="Q92" s="43">
        <f t="shared" si="29"/>
        <v>90.65874337486069</v>
      </c>
      <c r="R92" s="44">
        <f t="shared" si="30"/>
        <v>269.3412566251393</v>
      </c>
    </row>
    <row r="93" spans="1:18" ht="12.75">
      <c r="A93" s="112">
        <v>432890</v>
      </c>
      <c r="B93" s="101" t="s">
        <v>461</v>
      </c>
      <c r="C93" s="101" t="s">
        <v>462</v>
      </c>
      <c r="D93" s="101"/>
      <c r="E93" s="105"/>
      <c r="F93" s="105"/>
      <c r="G93" s="101"/>
      <c r="H93" s="32"/>
      <c r="I93" s="33" t="str">
        <f t="shared" si="0"/>
        <v>JO43DC</v>
      </c>
      <c r="J93" s="33">
        <f t="shared" si="1"/>
        <v>8.25</v>
      </c>
      <c r="K93" s="33">
        <f t="shared" si="24"/>
        <v>53.083333333333336</v>
      </c>
      <c r="L93" s="33" t="str">
        <f t="shared" si="25"/>
        <v>JO43GN</v>
      </c>
      <c r="M93" s="33">
        <f t="shared" si="4"/>
        <v>8.5</v>
      </c>
      <c r="N93" s="33">
        <f t="shared" si="26"/>
        <v>53.541666666666664</v>
      </c>
      <c r="O93" s="34">
        <f t="shared" si="27"/>
        <v>0.008413461571051162</v>
      </c>
      <c r="P93" s="43">
        <f t="shared" si="28"/>
        <v>53.60468770763827</v>
      </c>
      <c r="Q93" s="43">
        <f t="shared" si="29"/>
        <v>17.94968607699774</v>
      </c>
      <c r="R93" s="44">
        <f t="shared" si="30"/>
        <v>17.94968607699774</v>
      </c>
    </row>
    <row r="94" spans="1:18" ht="12.75">
      <c r="A94" s="112">
        <v>432895</v>
      </c>
      <c r="B94" s="135" t="s">
        <v>391</v>
      </c>
      <c r="C94" s="101" t="s">
        <v>392</v>
      </c>
      <c r="D94" s="113">
        <v>30</v>
      </c>
      <c r="E94" s="113" t="s">
        <v>1174</v>
      </c>
      <c r="F94" s="113" t="s">
        <v>897</v>
      </c>
      <c r="G94" s="113"/>
      <c r="H94" s="70" t="s">
        <v>853</v>
      </c>
      <c r="I94" s="33" t="str">
        <f t="shared" si="0"/>
        <v>JO43DC</v>
      </c>
      <c r="J94" s="33">
        <f t="shared" si="1"/>
        <v>8.25</v>
      </c>
      <c r="K94" s="33">
        <f t="shared" si="24"/>
        <v>53.083333333333336</v>
      </c>
      <c r="L94" s="33" t="str">
        <f t="shared" si="25"/>
        <v>JO75KC</v>
      </c>
      <c r="M94" s="33">
        <f t="shared" si="4"/>
        <v>14.833333333333334</v>
      </c>
      <c r="N94" s="33">
        <f t="shared" si="26"/>
        <v>55.083333333333336</v>
      </c>
      <c r="O94" s="34">
        <f t="shared" si="27"/>
        <v>0.07586230019038087</v>
      </c>
      <c r="P94" s="43">
        <f t="shared" si="28"/>
        <v>483.34147320297365</v>
      </c>
      <c r="Q94" s="43">
        <f t="shared" si="29"/>
        <v>59.980584232106686</v>
      </c>
      <c r="R94" s="44">
        <f t="shared" si="30"/>
        <v>59.980584232106686</v>
      </c>
    </row>
    <row r="95" spans="1:18" ht="12.75">
      <c r="A95" s="130">
        <v>432900</v>
      </c>
      <c r="B95" s="100" t="s">
        <v>66</v>
      </c>
      <c r="C95" s="100" t="s">
        <v>67</v>
      </c>
      <c r="D95" s="100">
        <v>4</v>
      </c>
      <c r="E95" s="104" t="s">
        <v>737</v>
      </c>
      <c r="F95" s="104" t="s">
        <v>735</v>
      </c>
      <c r="G95" s="100">
        <v>480</v>
      </c>
      <c r="H95" s="32" t="s">
        <v>68</v>
      </c>
      <c r="I95" s="33" t="str">
        <f t="shared" si="0"/>
        <v>JO43DC</v>
      </c>
      <c r="J95" s="33">
        <f t="shared" si="1"/>
        <v>8.25</v>
      </c>
      <c r="K95" s="33">
        <f t="shared" si="24"/>
        <v>53.083333333333336</v>
      </c>
      <c r="L95" s="33" t="str">
        <f t="shared" si="25"/>
        <v>JO42XB</v>
      </c>
      <c r="M95" s="33">
        <f t="shared" si="4"/>
        <v>9.916666666666666</v>
      </c>
      <c r="N95" s="33">
        <f t="shared" si="26"/>
        <v>52.041666666666664</v>
      </c>
      <c r="O95" s="34">
        <f t="shared" si="27"/>
        <v>0.025360437825400428</v>
      </c>
      <c r="P95" s="43">
        <f t="shared" si="28"/>
        <v>161.57895751697376</v>
      </c>
      <c r="Q95" s="43">
        <f t="shared" si="29"/>
        <v>135.13069216757873</v>
      </c>
      <c r="R95" s="44">
        <f t="shared" si="30"/>
        <v>135.13069216757873</v>
      </c>
    </row>
    <row r="96" spans="1:18" ht="12.75">
      <c r="A96" s="130">
        <v>432905</v>
      </c>
      <c r="B96" s="100" t="s">
        <v>69</v>
      </c>
      <c r="C96" s="100" t="s">
        <v>70</v>
      </c>
      <c r="D96" s="100"/>
      <c r="E96" s="104"/>
      <c r="F96" s="104"/>
      <c r="G96" s="100"/>
      <c r="H96" s="32" t="s">
        <v>71</v>
      </c>
      <c r="I96" s="33" t="str">
        <f t="shared" si="0"/>
        <v>JO43DC</v>
      </c>
      <c r="J96" s="33">
        <f t="shared" si="1"/>
        <v>8.25</v>
      </c>
      <c r="K96" s="33">
        <f t="shared" si="24"/>
        <v>53.083333333333336</v>
      </c>
      <c r="L96" s="33" t="str">
        <f t="shared" si="25"/>
        <v>JO50FU</v>
      </c>
      <c r="M96" s="33">
        <f t="shared" si="4"/>
        <v>10.416666666666666</v>
      </c>
      <c r="N96" s="33">
        <f t="shared" si="26"/>
        <v>50.833333333333336</v>
      </c>
      <c r="O96" s="34">
        <f t="shared" si="27"/>
        <v>0.04565865160218574</v>
      </c>
      <c r="P96" s="43">
        <f t="shared" si="28"/>
        <v>290.904966953006</v>
      </c>
      <c r="Q96" s="43">
        <f t="shared" si="29"/>
        <v>148.45663664015592</v>
      </c>
      <c r="R96" s="44">
        <f t="shared" si="30"/>
        <v>148.45663664015592</v>
      </c>
    </row>
    <row r="97" spans="1:18" ht="12.75">
      <c r="A97" s="112">
        <v>432905</v>
      </c>
      <c r="B97" s="101" t="s">
        <v>469</v>
      </c>
      <c r="C97" s="101" t="s">
        <v>470</v>
      </c>
      <c r="D97" s="101"/>
      <c r="E97" s="105"/>
      <c r="F97" s="105"/>
      <c r="G97" s="101"/>
      <c r="H97" s="32"/>
      <c r="I97" s="33" t="str">
        <f t="shared" si="0"/>
        <v>JO43DC</v>
      </c>
      <c r="J97" s="33">
        <f t="shared" si="1"/>
        <v>8.25</v>
      </c>
      <c r="K97" s="33">
        <f t="shared" si="24"/>
        <v>53.083333333333336</v>
      </c>
      <c r="L97" s="33" t="str">
        <f t="shared" si="25"/>
        <v>JO79LK</v>
      </c>
      <c r="M97" s="33">
        <f t="shared" si="4"/>
        <v>14.916666666666666</v>
      </c>
      <c r="N97" s="33">
        <f t="shared" si="26"/>
        <v>59.416666666666664</v>
      </c>
      <c r="O97" s="34">
        <f t="shared" si="27"/>
        <v>0.12791094388463264</v>
      </c>
      <c r="P97" s="43">
        <f t="shared" si="28"/>
        <v>814.9589967721599</v>
      </c>
      <c r="Q97" s="43">
        <f t="shared" si="29"/>
        <v>27.58371265837614</v>
      </c>
      <c r="R97" s="44">
        <f t="shared" si="30"/>
        <v>27.58371265837614</v>
      </c>
    </row>
    <row r="98" spans="1:18" ht="12.75">
      <c r="A98" s="112">
        <v>432908</v>
      </c>
      <c r="B98" s="135" t="s">
        <v>471</v>
      </c>
      <c r="C98" s="101" t="s">
        <v>320</v>
      </c>
      <c r="D98" s="113">
        <v>10</v>
      </c>
      <c r="E98" s="113"/>
      <c r="F98" s="113" t="s">
        <v>897</v>
      </c>
      <c r="G98" s="113"/>
      <c r="H98" s="70"/>
      <c r="I98" s="33" t="str">
        <f t="shared" si="0"/>
        <v>JO43DC</v>
      </c>
      <c r="J98" s="33">
        <f t="shared" si="1"/>
        <v>8.25</v>
      </c>
      <c r="K98" s="33">
        <f t="shared" si="24"/>
        <v>53.083333333333336</v>
      </c>
      <c r="L98" s="33" t="str">
        <f t="shared" si="25"/>
        <v>IL28GC</v>
      </c>
      <c r="M98" s="33">
        <f t="shared" si="4"/>
        <v>-15.5</v>
      </c>
      <c r="N98" s="33">
        <f t="shared" si="26"/>
        <v>28.083333333333332</v>
      </c>
      <c r="O98" s="34">
        <f t="shared" si="27"/>
        <v>0.532720771172704</v>
      </c>
      <c r="P98" s="43">
        <f t="shared" si="28"/>
        <v>3394.123849372649</v>
      </c>
      <c r="Q98" s="43">
        <f t="shared" si="29"/>
        <v>135.6024400795725</v>
      </c>
      <c r="R98" s="44">
        <f t="shared" si="30"/>
        <v>224.3975599204275</v>
      </c>
    </row>
    <row r="99" spans="1:18" ht="12.75">
      <c r="A99" s="112">
        <v>432910</v>
      </c>
      <c r="B99" s="101" t="s">
        <v>472</v>
      </c>
      <c r="C99" s="101" t="s">
        <v>473</v>
      </c>
      <c r="D99" s="113">
        <v>40</v>
      </c>
      <c r="E99" s="113" t="s">
        <v>1133</v>
      </c>
      <c r="F99" s="113" t="s">
        <v>1175</v>
      </c>
      <c r="G99" s="113"/>
      <c r="H99" s="70"/>
      <c r="I99" s="33" t="str">
        <f t="shared" si="0"/>
        <v>JO43DC</v>
      </c>
      <c r="J99" s="33">
        <f t="shared" si="1"/>
        <v>8.25</v>
      </c>
      <c r="K99" s="33">
        <f t="shared" si="24"/>
        <v>53.083333333333336</v>
      </c>
      <c r="L99" s="33" t="str">
        <f t="shared" si="25"/>
        <v>IO93EQ</v>
      </c>
      <c r="M99" s="33">
        <f t="shared" si="4"/>
        <v>-1.6666666666666667</v>
      </c>
      <c r="N99" s="33">
        <f t="shared" si="26"/>
        <v>53.666666666666664</v>
      </c>
      <c r="O99" s="34">
        <f t="shared" si="27"/>
        <v>0.10366950887073467</v>
      </c>
      <c r="P99" s="43">
        <f t="shared" si="28"/>
        <v>660.5095418681118</v>
      </c>
      <c r="Q99" s="43">
        <f t="shared" si="29"/>
        <v>80.39978644587192</v>
      </c>
      <c r="R99" s="44">
        <f t="shared" si="30"/>
        <v>279.60021355412806</v>
      </c>
    </row>
    <row r="100" spans="1:18" ht="12.75">
      <c r="A100" s="112">
        <v>432918</v>
      </c>
      <c r="B100" s="135" t="s">
        <v>474</v>
      </c>
      <c r="C100" s="101" t="s">
        <v>342</v>
      </c>
      <c r="D100" s="113">
        <v>10</v>
      </c>
      <c r="E100" s="113"/>
      <c r="F100" s="113" t="s">
        <v>897</v>
      </c>
      <c r="G100" s="113"/>
      <c r="H100" s="70"/>
      <c r="I100" s="33" t="str">
        <f t="shared" si="0"/>
        <v>JO43DC</v>
      </c>
      <c r="J100" s="33">
        <f t="shared" si="1"/>
        <v>8.25</v>
      </c>
      <c r="K100" s="33">
        <f t="shared" si="24"/>
        <v>53.083333333333336</v>
      </c>
      <c r="L100" s="33" t="str">
        <f t="shared" si="25"/>
        <v>JM08PV</v>
      </c>
      <c r="M100" s="33">
        <f t="shared" si="4"/>
        <v>1.25</v>
      </c>
      <c r="N100" s="33">
        <f t="shared" si="26"/>
        <v>38.875</v>
      </c>
      <c r="O100" s="34">
        <f t="shared" si="27"/>
        <v>0.261806042432144</v>
      </c>
      <c r="P100" s="43">
        <f t="shared" si="28"/>
        <v>1668.044838147919</v>
      </c>
      <c r="Q100" s="43">
        <f t="shared" si="29"/>
        <v>158.49583356156737</v>
      </c>
      <c r="R100" s="44">
        <f t="shared" si="30"/>
        <v>201.50416643843263</v>
      </c>
    </row>
    <row r="101" spans="1:18" ht="12.75">
      <c r="A101" s="112">
        <v>432918</v>
      </c>
      <c r="B101" s="101" t="s">
        <v>475</v>
      </c>
      <c r="C101" s="101" t="s">
        <v>476</v>
      </c>
      <c r="D101" s="101"/>
      <c r="E101" s="105"/>
      <c r="F101" s="105"/>
      <c r="G101" s="101"/>
      <c r="H101" s="32"/>
      <c r="I101" s="33" t="str">
        <f t="shared" si="0"/>
        <v>JO43DC</v>
      </c>
      <c r="J101" s="33">
        <f t="shared" si="1"/>
        <v>8.25</v>
      </c>
      <c r="K101" s="33">
        <f t="shared" si="24"/>
        <v>53.083333333333336</v>
      </c>
      <c r="L101" s="33" t="str">
        <f t="shared" si="25"/>
        <v>IN78VC</v>
      </c>
      <c r="M101" s="33">
        <f t="shared" si="4"/>
        <v>-4.25</v>
      </c>
      <c r="N101" s="33">
        <f t="shared" si="26"/>
        <v>48.083333333333336</v>
      </c>
      <c r="O101" s="34">
        <f t="shared" si="27"/>
        <v>0.163380288929998</v>
      </c>
      <c r="P101" s="43">
        <f t="shared" si="28"/>
        <v>1040.9448348596964</v>
      </c>
      <c r="Q101" s="43">
        <f t="shared" si="29"/>
        <v>117.25790518492745</v>
      </c>
      <c r="R101" s="44">
        <f t="shared" si="30"/>
        <v>242.74209481507256</v>
      </c>
    </row>
    <row r="102" spans="1:18" ht="12.75">
      <c r="A102" s="112">
        <v>432920</v>
      </c>
      <c r="B102" s="101" t="s">
        <v>477</v>
      </c>
      <c r="C102" s="101" t="s">
        <v>478</v>
      </c>
      <c r="D102" s="101"/>
      <c r="E102" s="105"/>
      <c r="F102" s="105"/>
      <c r="G102" s="101"/>
      <c r="H102" s="32"/>
      <c r="I102" s="33" t="str">
        <f t="shared" si="0"/>
        <v>JO43DC</v>
      </c>
      <c r="J102" s="33">
        <f t="shared" si="1"/>
        <v>8.25</v>
      </c>
      <c r="K102" s="33">
        <f t="shared" si="24"/>
        <v>53.083333333333336</v>
      </c>
      <c r="L102" s="33" t="str">
        <f t="shared" si="25"/>
        <v>JO77BQ</v>
      </c>
      <c r="M102" s="33">
        <f t="shared" si="4"/>
        <v>14.083333333333334</v>
      </c>
      <c r="N102" s="33">
        <f t="shared" si="26"/>
        <v>57.666666666666664</v>
      </c>
      <c r="O102" s="34">
        <f t="shared" si="27"/>
        <v>0.09864401562330127</v>
      </c>
      <c r="P102" s="43">
        <f t="shared" si="28"/>
        <v>628.4906167407394</v>
      </c>
      <c r="Q102" s="43">
        <f t="shared" si="29"/>
        <v>33.501316776311896</v>
      </c>
      <c r="R102" s="44">
        <f t="shared" si="30"/>
        <v>33.501316776311896</v>
      </c>
    </row>
    <row r="103" spans="1:18" ht="12.75">
      <c r="A103" s="112">
        <v>432934</v>
      </c>
      <c r="B103" s="101" t="s">
        <v>483</v>
      </c>
      <c r="C103" s="101" t="s">
        <v>484</v>
      </c>
      <c r="D103" s="113">
        <v>3</v>
      </c>
      <c r="E103" s="113" t="s">
        <v>1176</v>
      </c>
      <c r="F103" s="113" t="s">
        <v>1177</v>
      </c>
      <c r="G103" s="113"/>
      <c r="H103" s="70"/>
      <c r="I103" s="33" t="str">
        <f t="shared" si="0"/>
        <v>JO43DC</v>
      </c>
      <c r="J103" s="33">
        <f t="shared" si="1"/>
        <v>8.25</v>
      </c>
      <c r="K103" s="33">
        <f t="shared" si="24"/>
        <v>53.083333333333336</v>
      </c>
      <c r="L103" s="33" t="str">
        <f t="shared" si="25"/>
        <v>JO70UP</v>
      </c>
      <c r="M103" s="33">
        <f t="shared" si="4"/>
        <v>15.666666666666666</v>
      </c>
      <c r="N103" s="33">
        <f t="shared" si="26"/>
        <v>50.625</v>
      </c>
      <c r="O103" s="34">
        <f t="shared" si="27"/>
        <v>0.0906767270524298</v>
      </c>
      <c r="P103" s="43">
        <f t="shared" si="28"/>
        <v>577.728631069146</v>
      </c>
      <c r="Q103" s="43">
        <f t="shared" si="29"/>
        <v>115.26576466410953</v>
      </c>
      <c r="R103" s="44">
        <f t="shared" si="30"/>
        <v>115.26576466410953</v>
      </c>
    </row>
    <row r="104" spans="1:18" ht="12.75">
      <c r="A104" s="130">
        <v>432940</v>
      </c>
      <c r="B104" s="100" t="s">
        <v>25</v>
      </c>
      <c r="C104" s="100" t="s">
        <v>26</v>
      </c>
      <c r="D104" s="100"/>
      <c r="E104" s="104"/>
      <c r="F104" s="104"/>
      <c r="G104" s="100"/>
      <c r="H104" s="32" t="s">
        <v>27</v>
      </c>
      <c r="I104" s="33" t="str">
        <f t="shared" si="0"/>
        <v>JO43DC</v>
      </c>
      <c r="J104" s="33">
        <f t="shared" si="1"/>
        <v>8.25</v>
      </c>
      <c r="K104" s="33">
        <f t="shared" si="24"/>
        <v>53.083333333333336</v>
      </c>
      <c r="L104" s="33" t="str">
        <f t="shared" si="25"/>
        <v>JO41RD</v>
      </c>
      <c r="M104" s="33">
        <f t="shared" si="4"/>
        <v>9.416666666666666</v>
      </c>
      <c r="N104" s="33">
        <f t="shared" si="26"/>
        <v>51.125</v>
      </c>
      <c r="O104" s="34">
        <f t="shared" si="27"/>
        <v>0.03639450989474069</v>
      </c>
      <c r="P104" s="43">
        <f t="shared" si="28"/>
        <v>231.88034089236137</v>
      </c>
      <c r="Q104" s="43">
        <f t="shared" si="29"/>
        <v>159.4393299791047</v>
      </c>
      <c r="R104" s="44">
        <f t="shared" si="30"/>
        <v>159.4393299791047</v>
      </c>
    </row>
    <row r="105" spans="1:18" ht="12.75">
      <c r="A105" s="112">
        <v>432947</v>
      </c>
      <c r="B105" s="101" t="s">
        <v>492</v>
      </c>
      <c r="C105" s="101" t="s">
        <v>493</v>
      </c>
      <c r="D105" s="101"/>
      <c r="E105" s="105"/>
      <c r="F105" s="105"/>
      <c r="G105" s="101"/>
      <c r="H105" s="32"/>
      <c r="I105" s="33" t="str">
        <f t="shared" si="0"/>
        <v>JO43DC</v>
      </c>
      <c r="J105" s="33">
        <f t="shared" si="1"/>
        <v>8.25</v>
      </c>
      <c r="K105" s="33">
        <f t="shared" si="24"/>
        <v>53.083333333333336</v>
      </c>
      <c r="L105" s="33" t="str">
        <f t="shared" si="25"/>
        <v>KN07AU</v>
      </c>
      <c r="M105" s="33">
        <f t="shared" si="4"/>
        <v>20</v>
      </c>
      <c r="N105" s="33">
        <f t="shared" si="26"/>
        <v>47.833333333333336</v>
      </c>
      <c r="O105" s="34">
        <f t="shared" si="27"/>
        <v>0.15919123061625906</v>
      </c>
      <c r="P105" s="43">
        <f t="shared" si="28"/>
        <v>1014.2550876253714</v>
      </c>
      <c r="Q105" s="43">
        <f t="shared" si="29"/>
        <v>120.41631950092837</v>
      </c>
      <c r="R105" s="44">
        <f t="shared" si="30"/>
        <v>120.41631950092837</v>
      </c>
    </row>
    <row r="106" spans="1:18" ht="12.75">
      <c r="A106" s="112">
        <v>432950</v>
      </c>
      <c r="B106" s="135" t="s">
        <v>414</v>
      </c>
      <c r="C106" s="101" t="s">
        <v>415</v>
      </c>
      <c r="D106" s="113">
        <v>1</v>
      </c>
      <c r="E106" s="113" t="s">
        <v>830</v>
      </c>
      <c r="F106" s="113" t="s">
        <v>897</v>
      </c>
      <c r="G106" s="113"/>
      <c r="H106" s="70"/>
      <c r="I106" s="33" t="str">
        <f t="shared" si="0"/>
        <v>JO43DC</v>
      </c>
      <c r="J106" s="33">
        <f t="shared" si="1"/>
        <v>8.25</v>
      </c>
      <c r="K106" s="33">
        <f t="shared" si="24"/>
        <v>53.083333333333336</v>
      </c>
      <c r="L106" s="33" t="str">
        <f t="shared" si="25"/>
        <v>JN76MC</v>
      </c>
      <c r="M106" s="33">
        <f t="shared" si="4"/>
        <v>15</v>
      </c>
      <c r="N106" s="33">
        <f t="shared" si="26"/>
        <v>46.083333333333336</v>
      </c>
      <c r="O106" s="34">
        <f t="shared" si="27"/>
        <v>0.14394123570092332</v>
      </c>
      <c r="P106" s="43">
        <f t="shared" si="28"/>
        <v>917.0927950212928</v>
      </c>
      <c r="Q106" s="43">
        <f t="shared" si="29"/>
        <v>145.3654887630021</v>
      </c>
      <c r="R106" s="44">
        <f t="shared" si="30"/>
        <v>145.3654887630021</v>
      </c>
    </row>
    <row r="107" spans="1:18" ht="12.75">
      <c r="A107" s="112">
        <v>432445</v>
      </c>
      <c r="B107" s="135" t="s">
        <v>361</v>
      </c>
      <c r="C107" s="101" t="s">
        <v>362</v>
      </c>
      <c r="D107" s="113">
        <v>675</v>
      </c>
      <c r="E107" s="113" t="s">
        <v>1178</v>
      </c>
      <c r="F107" s="113">
        <v>165</v>
      </c>
      <c r="G107" s="113"/>
      <c r="H107" s="70" t="s">
        <v>853</v>
      </c>
      <c r="I107" s="33" t="str">
        <f t="shared" si="0"/>
        <v>JO43DC</v>
      </c>
      <c r="J107" s="33">
        <f t="shared" si="1"/>
        <v>8.25</v>
      </c>
      <c r="K107" s="33">
        <f t="shared" si="24"/>
        <v>53.083333333333336</v>
      </c>
      <c r="L107" s="33" t="str">
        <f t="shared" si="25"/>
        <v>IP90JD</v>
      </c>
      <c r="M107" s="33">
        <f t="shared" si="4"/>
        <v>-1.25</v>
      </c>
      <c r="N107" s="33">
        <f t="shared" si="26"/>
        <v>60.125</v>
      </c>
      <c r="O107" s="34">
        <f t="shared" si="27"/>
        <v>0.1527654034555883</v>
      </c>
      <c r="P107" s="43">
        <f t="shared" si="28"/>
        <v>973.3142150365899</v>
      </c>
      <c r="Q107" s="43">
        <f t="shared" si="29"/>
        <v>32.70106017335572</v>
      </c>
      <c r="R107" s="44">
        <f t="shared" si="30"/>
        <v>327.2989398266443</v>
      </c>
    </row>
    <row r="108" spans="1:18" ht="12.75">
      <c r="A108" s="112">
        <v>432970</v>
      </c>
      <c r="B108" s="101" t="s">
        <v>399</v>
      </c>
      <c r="C108" s="101" t="s">
        <v>400</v>
      </c>
      <c r="D108" s="113">
        <v>12</v>
      </c>
      <c r="E108" s="113" t="s">
        <v>1179</v>
      </c>
      <c r="F108" s="113">
        <v>45</v>
      </c>
      <c r="G108" s="113"/>
      <c r="H108" s="70" t="s">
        <v>853</v>
      </c>
      <c r="I108" s="33" t="str">
        <f t="shared" si="0"/>
        <v>JO43DC</v>
      </c>
      <c r="J108" s="33">
        <f t="shared" si="1"/>
        <v>8.25</v>
      </c>
      <c r="K108" s="33">
        <f t="shared" si="24"/>
        <v>53.083333333333336</v>
      </c>
      <c r="L108" s="33" t="str">
        <f t="shared" si="25"/>
        <v>IO70OJ</v>
      </c>
      <c r="M108" s="33">
        <f t="shared" si="4"/>
        <v>-4.833333333333333</v>
      </c>
      <c r="N108" s="33">
        <f t="shared" si="26"/>
        <v>50.375</v>
      </c>
      <c r="O108" s="34">
        <f t="shared" si="27"/>
        <v>0.14887099503110668</v>
      </c>
      <c r="P108" s="43">
        <f t="shared" si="28"/>
        <v>948.50177064169</v>
      </c>
      <c r="Q108" s="43">
        <f t="shared" si="29"/>
        <v>103.25809452293245</v>
      </c>
      <c r="R108" s="44">
        <f t="shared" si="30"/>
        <v>256.7419054770676</v>
      </c>
    </row>
    <row r="109" spans="1:18" ht="12.75">
      <c r="A109" s="112">
        <v>432975</v>
      </c>
      <c r="B109" s="101" t="s">
        <v>406</v>
      </c>
      <c r="C109" s="101" t="s">
        <v>499</v>
      </c>
      <c r="D109" s="101"/>
      <c r="E109" s="105"/>
      <c r="F109" s="105"/>
      <c r="G109" s="101"/>
      <c r="H109" s="32"/>
      <c r="I109" s="33" t="str">
        <f t="shared" si="0"/>
        <v>JO43DC</v>
      </c>
      <c r="J109" s="33">
        <f t="shared" si="1"/>
        <v>8.25</v>
      </c>
      <c r="K109" s="33">
        <f t="shared" si="24"/>
        <v>53.083333333333336</v>
      </c>
      <c r="L109" s="33" t="str">
        <f t="shared" si="25"/>
        <v>JN68EQ</v>
      </c>
      <c r="M109" s="33">
        <f t="shared" si="4"/>
        <v>12.333333333333334</v>
      </c>
      <c r="N109" s="33">
        <f t="shared" si="26"/>
        <v>48.666666666666664</v>
      </c>
      <c r="O109" s="34">
        <f t="shared" si="27"/>
        <v>0.08921029353729937</v>
      </c>
      <c r="P109" s="43">
        <f t="shared" si="28"/>
        <v>568.3855432141954</v>
      </c>
      <c r="Q109" s="43">
        <f t="shared" si="29"/>
        <v>148.13906753307373</v>
      </c>
      <c r="R109" s="44">
        <f t="shared" si="30"/>
        <v>148.13906753307373</v>
      </c>
    </row>
    <row r="110" spans="1:18" ht="12.75">
      <c r="A110" s="112">
        <v>432980</v>
      </c>
      <c r="B110" s="101" t="s">
        <v>373</v>
      </c>
      <c r="C110" s="101" t="s">
        <v>374</v>
      </c>
      <c r="D110" s="113">
        <v>100</v>
      </c>
      <c r="E110" s="113" t="s">
        <v>1181</v>
      </c>
      <c r="F110" s="113" t="s">
        <v>1182</v>
      </c>
      <c r="G110" s="113"/>
      <c r="H110" s="114"/>
      <c r="I110" s="33" t="str">
        <f t="shared" si="0"/>
        <v>JO43DC</v>
      </c>
      <c r="J110" s="33">
        <f t="shared" si="1"/>
        <v>8.25</v>
      </c>
      <c r="K110" s="33">
        <f t="shared" si="24"/>
        <v>53.083333333333336</v>
      </c>
      <c r="L110" s="33" t="str">
        <f t="shared" si="25"/>
        <v>IO86MN</v>
      </c>
      <c r="M110" s="33">
        <f t="shared" si="4"/>
        <v>-3</v>
      </c>
      <c r="N110" s="33">
        <f t="shared" si="26"/>
        <v>56.541666666666664</v>
      </c>
      <c r="O110" s="34">
        <f t="shared" si="27"/>
        <v>0.12802631809256515</v>
      </c>
      <c r="P110" s="43">
        <f t="shared" si="28"/>
        <v>815.6940804631604</v>
      </c>
      <c r="Q110" s="43">
        <f t="shared" si="29"/>
        <v>57.397958948233345</v>
      </c>
      <c r="R110" s="44">
        <f t="shared" si="30"/>
        <v>302.60204105176666</v>
      </c>
    </row>
    <row r="111" spans="1:18" ht="12.75">
      <c r="A111" s="112">
        <v>432982</v>
      </c>
      <c r="B111" s="135" t="s">
        <v>501</v>
      </c>
      <c r="C111" s="101" t="s">
        <v>502</v>
      </c>
      <c r="D111" s="113">
        <v>40</v>
      </c>
      <c r="E111" s="113" t="s">
        <v>1024</v>
      </c>
      <c r="F111" s="113" t="s">
        <v>897</v>
      </c>
      <c r="G111" s="113"/>
      <c r="H111" s="114" t="s">
        <v>853</v>
      </c>
      <c r="I111" s="33" t="str">
        <f t="shared" si="0"/>
        <v>JO43DC</v>
      </c>
      <c r="J111" s="33">
        <f t="shared" si="1"/>
        <v>8.25</v>
      </c>
      <c r="K111" s="33">
        <f t="shared" si="24"/>
        <v>53.083333333333336</v>
      </c>
      <c r="L111" s="33" t="str">
        <f t="shared" si="25"/>
        <v>JO45UB</v>
      </c>
      <c r="M111" s="33">
        <f t="shared" si="4"/>
        <v>9.666666666666666</v>
      </c>
      <c r="N111" s="33">
        <f t="shared" si="26"/>
        <v>55.041666666666664</v>
      </c>
      <c r="O111" s="34">
        <f t="shared" si="27"/>
        <v>0.037130400837659394</v>
      </c>
      <c r="P111" s="43">
        <f t="shared" si="28"/>
        <v>236.5689228569793</v>
      </c>
      <c r="Q111" s="43">
        <f t="shared" si="29"/>
        <v>22.43296102340511</v>
      </c>
      <c r="R111" s="44">
        <f t="shared" si="30"/>
        <v>22.43296102340511</v>
      </c>
    </row>
    <row r="112" spans="1:18" ht="12.75">
      <c r="A112" s="112">
        <v>432982</v>
      </c>
      <c r="B112" s="135" t="s">
        <v>503</v>
      </c>
      <c r="C112" s="101" t="s">
        <v>420</v>
      </c>
      <c r="D112" s="113" t="s">
        <v>979</v>
      </c>
      <c r="E112" s="113" t="s">
        <v>1092</v>
      </c>
      <c r="F112" s="113" t="s">
        <v>897</v>
      </c>
      <c r="G112" s="113"/>
      <c r="H112" s="114"/>
      <c r="I112" s="33" t="str">
        <f t="shared" si="0"/>
        <v>JO43DC</v>
      </c>
      <c r="J112" s="33">
        <f t="shared" si="1"/>
        <v>8.25</v>
      </c>
      <c r="K112" s="33">
        <f t="shared" si="24"/>
        <v>53.083333333333336</v>
      </c>
      <c r="L112" s="33" t="str">
        <f t="shared" si="25"/>
        <v>KO02OF</v>
      </c>
      <c r="M112" s="33">
        <f t="shared" si="4"/>
        <v>21.166666666666668</v>
      </c>
      <c r="N112" s="33">
        <f t="shared" si="26"/>
        <v>52.208333333333336</v>
      </c>
      <c r="O112" s="34">
        <f t="shared" si="27"/>
        <v>0.1374421186759187</v>
      </c>
      <c r="P112" s="43">
        <f t="shared" si="28"/>
        <v>875.6849707198809</v>
      </c>
      <c r="Q112" s="43">
        <f t="shared" si="29"/>
        <v>91.20190289008049</v>
      </c>
      <c r="R112" s="44">
        <f t="shared" si="30"/>
        <v>91.20190289008049</v>
      </c>
    </row>
    <row r="113" spans="1:18" ht="12.75">
      <c r="A113" s="130">
        <v>432984</v>
      </c>
      <c r="B113" s="100" t="s">
        <v>90</v>
      </c>
      <c r="C113" s="100" t="s">
        <v>91</v>
      </c>
      <c r="D113" s="100"/>
      <c r="E113" s="104"/>
      <c r="F113" s="104"/>
      <c r="G113" s="100"/>
      <c r="H113" s="32" t="s">
        <v>92</v>
      </c>
      <c r="I113" s="33" t="str">
        <f t="shared" si="0"/>
        <v>JO43DC</v>
      </c>
      <c r="J113" s="33">
        <f t="shared" si="1"/>
        <v>8.25</v>
      </c>
      <c r="K113" s="33">
        <f t="shared" si="24"/>
        <v>53.083333333333336</v>
      </c>
      <c r="L113" s="33" t="str">
        <f t="shared" si="25"/>
        <v>JN36XN</v>
      </c>
      <c r="M113" s="33">
        <f t="shared" si="4"/>
        <v>7.916666666666667</v>
      </c>
      <c r="N113" s="33">
        <f t="shared" si="26"/>
        <v>46.541666666666664</v>
      </c>
      <c r="O113" s="34">
        <f t="shared" si="27"/>
        <v>0.11423497629759205</v>
      </c>
      <c r="P113" s="43">
        <f t="shared" si="28"/>
        <v>727.8253044848483</v>
      </c>
      <c r="Q113" s="43">
        <f t="shared" si="29"/>
        <v>177.9881732980508</v>
      </c>
      <c r="R113" s="44">
        <f t="shared" si="30"/>
        <v>182.0118267019492</v>
      </c>
    </row>
    <row r="114" spans="1:18" ht="12.75">
      <c r="A114" s="130">
        <v>432990</v>
      </c>
      <c r="B114" s="100" t="s">
        <v>96</v>
      </c>
      <c r="C114" s="100" t="s">
        <v>94</v>
      </c>
      <c r="D114" s="100"/>
      <c r="E114" s="104"/>
      <c r="F114" s="104"/>
      <c r="G114" s="100"/>
      <c r="H114" s="32" t="s">
        <v>97</v>
      </c>
      <c r="I114" s="33" t="str">
        <f t="shared" si="0"/>
        <v>JO43DC</v>
      </c>
      <c r="J114" s="33">
        <f t="shared" si="1"/>
        <v>8.25</v>
      </c>
      <c r="K114" s="33">
        <f t="shared" si="24"/>
        <v>53.083333333333336</v>
      </c>
      <c r="L114" s="33" t="str">
        <f t="shared" si="25"/>
        <v>JO54IF</v>
      </c>
      <c r="M114" s="33">
        <f t="shared" si="4"/>
        <v>10.666666666666666</v>
      </c>
      <c r="N114" s="33">
        <f t="shared" si="26"/>
        <v>54.208333333333336</v>
      </c>
      <c r="O114" s="34">
        <f t="shared" si="27"/>
        <v>0.031787832138368666</v>
      </c>
      <c r="P114" s="43">
        <f t="shared" si="28"/>
        <v>202.52981490318828</v>
      </c>
      <c r="Q114" s="43">
        <f t="shared" si="29"/>
        <v>50.88810764536644</v>
      </c>
      <c r="R114" s="44">
        <f t="shared" si="30"/>
        <v>50.88810764536644</v>
      </c>
    </row>
    <row r="115" spans="1:18" ht="12.75">
      <c r="A115" s="112">
        <v>432990</v>
      </c>
      <c r="B115" s="101" t="s">
        <v>98</v>
      </c>
      <c r="C115" s="101" t="s">
        <v>99</v>
      </c>
      <c r="D115" s="113" t="s">
        <v>1123</v>
      </c>
      <c r="E115" s="113" t="s">
        <v>1117</v>
      </c>
      <c r="F115" s="113" t="s">
        <v>897</v>
      </c>
      <c r="G115" s="113"/>
      <c r="H115" s="32" t="s">
        <v>100</v>
      </c>
      <c r="I115" s="33" t="str">
        <f t="shared" si="0"/>
        <v>JO43DC</v>
      </c>
      <c r="J115" s="33">
        <f t="shared" si="1"/>
        <v>8.25</v>
      </c>
      <c r="K115" s="33">
        <f t="shared" si="24"/>
        <v>53.083333333333336</v>
      </c>
      <c r="L115" s="33" t="str">
        <f t="shared" si="25"/>
        <v>JO20ET</v>
      </c>
      <c r="M115" s="33">
        <f t="shared" si="4"/>
        <v>4.333333333333333</v>
      </c>
      <c r="N115" s="33">
        <f t="shared" si="26"/>
        <v>50.791666666666664</v>
      </c>
      <c r="O115" s="34">
        <f t="shared" si="27"/>
        <v>0.058087098939512805</v>
      </c>
      <c r="P115" s="43">
        <f t="shared" si="28"/>
        <v>370.09033347331797</v>
      </c>
      <c r="Q115" s="43">
        <f t="shared" si="29"/>
        <v>131.9469906375052</v>
      </c>
      <c r="R115" s="44">
        <f t="shared" si="30"/>
        <v>228.0530093624948</v>
      </c>
    </row>
    <row r="116" spans="1:18" ht="12.75">
      <c r="A116" s="130">
        <v>432995</v>
      </c>
      <c r="B116" s="100" t="s">
        <v>101</v>
      </c>
      <c r="C116" s="100" t="s">
        <v>102</v>
      </c>
      <c r="D116" s="100"/>
      <c r="E116" s="104"/>
      <c r="F116" s="104"/>
      <c r="G116" s="100"/>
      <c r="H116" s="32" t="s">
        <v>103</v>
      </c>
      <c r="I116" s="33" t="str">
        <f t="shared" si="0"/>
        <v>JO43DC</v>
      </c>
      <c r="J116" s="33">
        <f t="shared" si="1"/>
        <v>8.25</v>
      </c>
      <c r="K116" s="33">
        <f aca="true" t="shared" si="31" ref="K116:K138">(CODE(MID(I116,2,1))-74)*10+MID(I116,4,1)*1+(CODE(MID(I116,6,1))-65)/24</f>
        <v>53.083333333333336</v>
      </c>
      <c r="L116" s="33" t="str">
        <f aca="true" t="shared" si="32" ref="L116:L138">UPPER(C116)</f>
        <v>JN67KQ</v>
      </c>
      <c r="M116" s="33">
        <f t="shared" si="4"/>
        <v>12.833333333333334</v>
      </c>
      <c r="N116" s="33">
        <f aca="true" t="shared" si="33" ref="N116:N138">(CODE(MID(L116,2,1))-74)*10+MID(L116,4,1)*1+(CODE(MID(L116,6,1))-65)/24</f>
        <v>47.666666666666664</v>
      </c>
      <c r="O116" s="34">
        <f aca="true" t="shared" si="34" ref="O116:O138">ACOS(SIN(N116*PI()/180)*SIN(K116*PI()/180)+COS(N116*PI()/180)*COS(K116*PI()/180)*COS((J116-M116)*PI()/180))</f>
        <v>0.10737345732686387</v>
      </c>
      <c r="P116" s="43">
        <f aca="true" t="shared" si="35" ref="P116:P138">IF(C116="","",6371.3*O116)</f>
        <v>684.1085086666478</v>
      </c>
      <c r="Q116" s="43">
        <f aca="true" t="shared" si="36" ref="Q116:Q138">ACOS((SIN(N116*PI()/180)-SIN(K116*PI()/180)*COS(O116))/(COS(K116*PI()/180)*SIN(O116)))*180/PI()</f>
        <v>149.85760907156282</v>
      </c>
      <c r="R116" s="44">
        <f aca="true" t="shared" si="37" ref="R116:R138">IF(C116="","",IF((SIN((M116-J116)*PI()/180))&lt;0,360-Q116,Q116))</f>
        <v>149.85760907156282</v>
      </c>
    </row>
    <row r="117" spans="1:18" ht="12.75">
      <c r="A117" s="130"/>
      <c r="B117" s="100"/>
      <c r="C117" s="100"/>
      <c r="D117" s="100"/>
      <c r="E117" s="104"/>
      <c r="F117" s="104"/>
      <c r="G117" s="100"/>
      <c r="H117" s="32" t="s">
        <v>520</v>
      </c>
      <c r="I117" s="33" t="str">
        <f t="shared" si="0"/>
        <v>JO43DC</v>
      </c>
      <c r="J117" s="33">
        <f t="shared" si="1"/>
        <v>8.25</v>
      </c>
      <c r="K117" s="33">
        <f t="shared" si="31"/>
        <v>53.083333333333336</v>
      </c>
      <c r="L117" s="33">
        <f t="shared" si="32"/>
      </c>
      <c r="M117" s="33" t="e">
        <f t="shared" si="4"/>
        <v>#VALUE!</v>
      </c>
      <c r="N117" s="33" t="e">
        <f t="shared" si="33"/>
        <v>#VALUE!</v>
      </c>
      <c r="O117" s="34" t="e">
        <f t="shared" si="34"/>
        <v>#VALUE!</v>
      </c>
      <c r="P117" s="43">
        <f t="shared" si="35"/>
      </c>
      <c r="Q117" s="43" t="e">
        <f t="shared" si="36"/>
        <v>#VALUE!</v>
      </c>
      <c r="R117" s="44">
        <f t="shared" si="37"/>
      </c>
    </row>
    <row r="118" spans="1:18" ht="12.75">
      <c r="A118" s="130"/>
      <c r="B118" s="100"/>
      <c r="C118" s="100"/>
      <c r="D118" s="100"/>
      <c r="E118" s="104"/>
      <c r="F118" s="104"/>
      <c r="G118" s="100"/>
      <c r="H118" s="32" t="s">
        <v>520</v>
      </c>
      <c r="I118" s="33" t="str">
        <f t="shared" si="0"/>
        <v>JO43DC</v>
      </c>
      <c r="J118" s="33">
        <f t="shared" si="1"/>
        <v>8.25</v>
      </c>
      <c r="K118" s="33">
        <f t="shared" si="31"/>
        <v>53.083333333333336</v>
      </c>
      <c r="L118" s="33">
        <f t="shared" si="32"/>
      </c>
      <c r="M118" s="33" t="e">
        <f t="shared" si="4"/>
        <v>#VALUE!</v>
      </c>
      <c r="N118" s="33" t="e">
        <f t="shared" si="33"/>
        <v>#VALUE!</v>
      </c>
      <c r="O118" s="34" t="e">
        <f t="shared" si="34"/>
        <v>#VALUE!</v>
      </c>
      <c r="P118" s="43">
        <f t="shared" si="35"/>
      </c>
      <c r="Q118" s="43" t="e">
        <f t="shared" si="36"/>
        <v>#VALUE!</v>
      </c>
      <c r="R118" s="44">
        <f t="shared" si="37"/>
      </c>
    </row>
    <row r="119" spans="1:18" ht="12.75">
      <c r="A119" s="130"/>
      <c r="B119" s="100"/>
      <c r="C119" s="100"/>
      <c r="D119" s="100"/>
      <c r="E119" s="104"/>
      <c r="F119" s="104"/>
      <c r="G119" s="100"/>
      <c r="H119" s="32" t="s">
        <v>520</v>
      </c>
      <c r="I119" s="33" t="str">
        <f t="shared" si="0"/>
        <v>JO43DC</v>
      </c>
      <c r="J119" s="33">
        <f t="shared" si="1"/>
        <v>8.25</v>
      </c>
      <c r="K119" s="33">
        <f t="shared" si="31"/>
        <v>53.083333333333336</v>
      </c>
      <c r="L119" s="33">
        <f t="shared" si="32"/>
      </c>
      <c r="M119" s="33" t="e">
        <f t="shared" si="4"/>
        <v>#VALUE!</v>
      </c>
      <c r="N119" s="33" t="e">
        <f t="shared" si="33"/>
        <v>#VALUE!</v>
      </c>
      <c r="O119" s="34" t="e">
        <f t="shared" si="34"/>
        <v>#VALUE!</v>
      </c>
      <c r="P119" s="43">
        <f t="shared" si="35"/>
      </c>
      <c r="Q119" s="43" t="e">
        <f t="shared" si="36"/>
        <v>#VALUE!</v>
      </c>
      <c r="R119" s="44">
        <f t="shared" si="37"/>
      </c>
    </row>
    <row r="120" spans="1:18" ht="12.75">
      <c r="A120" s="130"/>
      <c r="B120" s="100"/>
      <c r="C120" s="100"/>
      <c r="D120" s="100"/>
      <c r="E120" s="104"/>
      <c r="F120" s="104"/>
      <c r="G120" s="100"/>
      <c r="H120" s="32" t="s">
        <v>520</v>
      </c>
      <c r="I120" s="33" t="str">
        <f t="shared" si="0"/>
        <v>JO43DC</v>
      </c>
      <c r="J120" s="33">
        <f t="shared" si="1"/>
        <v>8.25</v>
      </c>
      <c r="K120" s="33">
        <f t="shared" si="31"/>
        <v>53.083333333333336</v>
      </c>
      <c r="L120" s="33">
        <f t="shared" si="32"/>
      </c>
      <c r="M120" s="33" t="e">
        <f t="shared" si="4"/>
        <v>#VALUE!</v>
      </c>
      <c r="N120" s="33" t="e">
        <f t="shared" si="33"/>
        <v>#VALUE!</v>
      </c>
      <c r="O120" s="34" t="e">
        <f t="shared" si="34"/>
        <v>#VALUE!</v>
      </c>
      <c r="P120" s="43">
        <f t="shared" si="35"/>
      </c>
      <c r="Q120" s="43" t="e">
        <f t="shared" si="36"/>
        <v>#VALUE!</v>
      </c>
      <c r="R120" s="44">
        <f t="shared" si="37"/>
      </c>
    </row>
    <row r="121" spans="1:18" ht="12.75">
      <c r="A121" s="130"/>
      <c r="B121" s="100"/>
      <c r="C121" s="100"/>
      <c r="D121" s="100"/>
      <c r="E121" s="104"/>
      <c r="F121" s="104"/>
      <c r="G121" s="100"/>
      <c r="H121" s="32" t="s">
        <v>520</v>
      </c>
      <c r="I121" s="33" t="str">
        <f t="shared" si="0"/>
        <v>JO43DC</v>
      </c>
      <c r="J121" s="33">
        <f t="shared" si="1"/>
        <v>8.25</v>
      </c>
      <c r="K121" s="33">
        <f t="shared" si="31"/>
        <v>53.083333333333336</v>
      </c>
      <c r="L121" s="33">
        <f t="shared" si="32"/>
      </c>
      <c r="M121" s="33" t="e">
        <f t="shared" si="4"/>
        <v>#VALUE!</v>
      </c>
      <c r="N121" s="33" t="e">
        <f t="shared" si="33"/>
        <v>#VALUE!</v>
      </c>
      <c r="O121" s="34" t="e">
        <f t="shared" si="34"/>
        <v>#VALUE!</v>
      </c>
      <c r="P121" s="43">
        <f t="shared" si="35"/>
      </c>
      <c r="Q121" s="43" t="e">
        <f t="shared" si="36"/>
        <v>#VALUE!</v>
      </c>
      <c r="R121" s="44">
        <f t="shared" si="37"/>
      </c>
    </row>
    <row r="122" spans="1:18" ht="12.75">
      <c r="A122" s="130"/>
      <c r="B122" s="100"/>
      <c r="C122" s="100"/>
      <c r="D122" s="100"/>
      <c r="E122" s="104"/>
      <c r="F122" s="104"/>
      <c r="G122" s="100"/>
      <c r="H122" s="32" t="s">
        <v>520</v>
      </c>
      <c r="I122" s="33" t="str">
        <f t="shared" si="0"/>
        <v>JO43DC</v>
      </c>
      <c r="J122" s="33">
        <f t="shared" si="1"/>
        <v>8.25</v>
      </c>
      <c r="K122" s="33">
        <f t="shared" si="31"/>
        <v>53.083333333333336</v>
      </c>
      <c r="L122" s="33">
        <f t="shared" si="32"/>
      </c>
      <c r="M122" s="33" t="e">
        <f t="shared" si="4"/>
        <v>#VALUE!</v>
      </c>
      <c r="N122" s="33" t="e">
        <f t="shared" si="33"/>
        <v>#VALUE!</v>
      </c>
      <c r="O122" s="34" t="e">
        <f t="shared" si="34"/>
        <v>#VALUE!</v>
      </c>
      <c r="P122" s="43">
        <f t="shared" si="35"/>
      </c>
      <c r="Q122" s="43" t="e">
        <f t="shared" si="36"/>
        <v>#VALUE!</v>
      </c>
      <c r="R122" s="44">
        <f t="shared" si="37"/>
      </c>
    </row>
    <row r="123" spans="1:18" ht="12.75">
      <c r="A123" s="130"/>
      <c r="B123" s="100"/>
      <c r="C123" s="100"/>
      <c r="D123" s="100"/>
      <c r="E123" s="104"/>
      <c r="F123" s="104"/>
      <c r="G123" s="100"/>
      <c r="H123" s="32" t="s">
        <v>520</v>
      </c>
      <c r="I123" s="33" t="str">
        <f t="shared" si="0"/>
        <v>JO43DC</v>
      </c>
      <c r="J123" s="33">
        <f t="shared" si="1"/>
        <v>8.25</v>
      </c>
      <c r="K123" s="33">
        <f t="shared" si="31"/>
        <v>53.083333333333336</v>
      </c>
      <c r="L123" s="33">
        <f t="shared" si="32"/>
      </c>
      <c r="M123" s="33" t="e">
        <f t="shared" si="4"/>
        <v>#VALUE!</v>
      </c>
      <c r="N123" s="33" t="e">
        <f t="shared" si="33"/>
        <v>#VALUE!</v>
      </c>
      <c r="O123" s="34" t="e">
        <f t="shared" si="34"/>
        <v>#VALUE!</v>
      </c>
      <c r="P123" s="43">
        <f t="shared" si="35"/>
      </c>
      <c r="Q123" s="43" t="e">
        <f t="shared" si="36"/>
        <v>#VALUE!</v>
      </c>
      <c r="R123" s="44">
        <f t="shared" si="37"/>
      </c>
    </row>
    <row r="124" spans="1:18" ht="12.75">
      <c r="A124" s="130"/>
      <c r="B124" s="100"/>
      <c r="C124" s="100"/>
      <c r="D124" s="100"/>
      <c r="E124" s="104"/>
      <c r="F124" s="104"/>
      <c r="G124" s="100"/>
      <c r="H124" s="32" t="s">
        <v>520</v>
      </c>
      <c r="I124" s="33" t="str">
        <f t="shared" si="0"/>
        <v>JO43DC</v>
      </c>
      <c r="J124" s="33">
        <f t="shared" si="1"/>
        <v>8.25</v>
      </c>
      <c r="K124" s="33">
        <f t="shared" si="31"/>
        <v>53.083333333333336</v>
      </c>
      <c r="L124" s="33">
        <f t="shared" si="32"/>
      </c>
      <c r="M124" s="33" t="e">
        <f t="shared" si="4"/>
        <v>#VALUE!</v>
      </c>
      <c r="N124" s="33" t="e">
        <f t="shared" si="33"/>
        <v>#VALUE!</v>
      </c>
      <c r="O124" s="34" t="e">
        <f t="shared" si="34"/>
        <v>#VALUE!</v>
      </c>
      <c r="P124" s="43">
        <f t="shared" si="35"/>
      </c>
      <c r="Q124" s="43" t="e">
        <f t="shared" si="36"/>
        <v>#VALUE!</v>
      </c>
      <c r="R124" s="44">
        <f t="shared" si="37"/>
      </c>
    </row>
    <row r="125" spans="1:18" ht="12.75">
      <c r="A125" s="130"/>
      <c r="B125" s="100"/>
      <c r="C125" s="100"/>
      <c r="D125" s="100"/>
      <c r="E125" s="104"/>
      <c r="F125" s="104"/>
      <c r="G125" s="100"/>
      <c r="H125" s="32" t="s">
        <v>520</v>
      </c>
      <c r="I125" s="33" t="str">
        <f t="shared" si="0"/>
        <v>JO43DC</v>
      </c>
      <c r="J125" s="33">
        <f t="shared" si="1"/>
        <v>8.25</v>
      </c>
      <c r="K125" s="33">
        <f t="shared" si="31"/>
        <v>53.083333333333336</v>
      </c>
      <c r="L125" s="33">
        <f t="shared" si="32"/>
      </c>
      <c r="M125" s="33" t="e">
        <f t="shared" si="4"/>
        <v>#VALUE!</v>
      </c>
      <c r="N125" s="33" t="e">
        <f t="shared" si="33"/>
        <v>#VALUE!</v>
      </c>
      <c r="O125" s="34" t="e">
        <f t="shared" si="34"/>
        <v>#VALUE!</v>
      </c>
      <c r="P125" s="43">
        <f t="shared" si="35"/>
      </c>
      <c r="Q125" s="43" t="e">
        <f t="shared" si="36"/>
        <v>#VALUE!</v>
      </c>
      <c r="R125" s="44">
        <f t="shared" si="37"/>
      </c>
    </row>
    <row r="126" spans="1:18" ht="12.75">
      <c r="A126" s="130"/>
      <c r="B126" s="100"/>
      <c r="C126" s="100"/>
      <c r="D126" s="100"/>
      <c r="E126" s="104"/>
      <c r="F126" s="104"/>
      <c r="G126" s="100"/>
      <c r="H126" s="32" t="s">
        <v>520</v>
      </c>
      <c r="I126" s="33" t="str">
        <f t="shared" si="0"/>
        <v>JO43DC</v>
      </c>
      <c r="J126" s="33">
        <f t="shared" si="1"/>
        <v>8.25</v>
      </c>
      <c r="K126" s="33">
        <f t="shared" si="31"/>
        <v>53.083333333333336</v>
      </c>
      <c r="L126" s="33">
        <f t="shared" si="32"/>
      </c>
      <c r="M126" s="33" t="e">
        <f t="shared" si="4"/>
        <v>#VALUE!</v>
      </c>
      <c r="N126" s="33" t="e">
        <f t="shared" si="33"/>
        <v>#VALUE!</v>
      </c>
      <c r="O126" s="34" t="e">
        <f t="shared" si="34"/>
        <v>#VALUE!</v>
      </c>
      <c r="P126" s="43">
        <f t="shared" si="35"/>
      </c>
      <c r="Q126" s="43" t="e">
        <f t="shared" si="36"/>
        <v>#VALUE!</v>
      </c>
      <c r="R126" s="44">
        <f t="shared" si="37"/>
      </c>
    </row>
    <row r="127" spans="1:18" ht="12.75">
      <c r="A127" s="130"/>
      <c r="B127" s="100"/>
      <c r="C127" s="100"/>
      <c r="D127" s="100"/>
      <c r="E127" s="104"/>
      <c r="F127" s="104"/>
      <c r="G127" s="100"/>
      <c r="H127" s="32" t="s">
        <v>520</v>
      </c>
      <c r="I127" s="33" t="str">
        <f t="shared" si="0"/>
        <v>JO43DC</v>
      </c>
      <c r="J127" s="33">
        <f t="shared" si="1"/>
        <v>8.25</v>
      </c>
      <c r="K127" s="33">
        <f t="shared" si="31"/>
        <v>53.083333333333336</v>
      </c>
      <c r="L127" s="33">
        <f t="shared" si="32"/>
      </c>
      <c r="M127" s="33" t="e">
        <f t="shared" si="4"/>
        <v>#VALUE!</v>
      </c>
      <c r="N127" s="33" t="e">
        <f t="shared" si="33"/>
        <v>#VALUE!</v>
      </c>
      <c r="O127" s="34" t="e">
        <f t="shared" si="34"/>
        <v>#VALUE!</v>
      </c>
      <c r="P127" s="43">
        <f t="shared" si="35"/>
      </c>
      <c r="Q127" s="43" t="e">
        <f t="shared" si="36"/>
        <v>#VALUE!</v>
      </c>
      <c r="R127" s="44">
        <f t="shared" si="37"/>
      </c>
    </row>
    <row r="128" spans="1:18" ht="12.75">
      <c r="A128" s="130"/>
      <c r="B128" s="100"/>
      <c r="C128" s="100"/>
      <c r="D128" s="100"/>
      <c r="E128" s="104"/>
      <c r="F128" s="104"/>
      <c r="G128" s="100"/>
      <c r="H128" s="32" t="s">
        <v>520</v>
      </c>
      <c r="I128" s="33" t="str">
        <f t="shared" si="0"/>
        <v>JO43DC</v>
      </c>
      <c r="J128" s="33">
        <f t="shared" si="1"/>
        <v>8.25</v>
      </c>
      <c r="K128" s="33">
        <f t="shared" si="31"/>
        <v>53.083333333333336</v>
      </c>
      <c r="L128" s="33">
        <f t="shared" si="32"/>
      </c>
      <c r="M128" s="33" t="e">
        <f t="shared" si="4"/>
        <v>#VALUE!</v>
      </c>
      <c r="N128" s="33" t="e">
        <f t="shared" si="33"/>
        <v>#VALUE!</v>
      </c>
      <c r="O128" s="34" t="e">
        <f t="shared" si="34"/>
        <v>#VALUE!</v>
      </c>
      <c r="P128" s="43">
        <f t="shared" si="35"/>
      </c>
      <c r="Q128" s="43" t="e">
        <f t="shared" si="36"/>
        <v>#VALUE!</v>
      </c>
      <c r="R128" s="44">
        <f t="shared" si="37"/>
      </c>
    </row>
    <row r="129" spans="1:18" ht="12.75">
      <c r="A129" s="130"/>
      <c r="B129" s="100"/>
      <c r="C129" s="100"/>
      <c r="D129" s="100"/>
      <c r="E129" s="104"/>
      <c r="F129" s="104"/>
      <c r="G129" s="100"/>
      <c r="H129" s="32" t="s">
        <v>520</v>
      </c>
      <c r="I129" s="33" t="str">
        <f t="shared" si="0"/>
        <v>JO43DC</v>
      </c>
      <c r="J129" s="33">
        <f t="shared" si="1"/>
        <v>8.25</v>
      </c>
      <c r="K129" s="33">
        <f t="shared" si="31"/>
        <v>53.083333333333336</v>
      </c>
      <c r="L129" s="33">
        <f t="shared" si="32"/>
      </c>
      <c r="M129" s="33" t="e">
        <f t="shared" si="4"/>
        <v>#VALUE!</v>
      </c>
      <c r="N129" s="33" t="e">
        <f t="shared" si="33"/>
        <v>#VALUE!</v>
      </c>
      <c r="O129" s="34" t="e">
        <f t="shared" si="34"/>
        <v>#VALUE!</v>
      </c>
      <c r="P129" s="43">
        <f t="shared" si="35"/>
      </c>
      <c r="Q129" s="43" t="e">
        <f t="shared" si="36"/>
        <v>#VALUE!</v>
      </c>
      <c r="R129" s="44">
        <f t="shared" si="37"/>
      </c>
    </row>
    <row r="130" spans="1:18" ht="12.75">
      <c r="A130" s="130"/>
      <c r="B130" s="100"/>
      <c r="C130" s="100"/>
      <c r="D130" s="100"/>
      <c r="E130" s="104"/>
      <c r="F130" s="104"/>
      <c r="G130" s="100"/>
      <c r="H130" s="32" t="s">
        <v>520</v>
      </c>
      <c r="I130" s="33" t="str">
        <f t="shared" si="0"/>
        <v>JO43DC</v>
      </c>
      <c r="J130" s="33">
        <f t="shared" si="1"/>
        <v>8.25</v>
      </c>
      <c r="K130" s="33">
        <f t="shared" si="31"/>
        <v>53.083333333333336</v>
      </c>
      <c r="L130" s="33">
        <f t="shared" si="32"/>
      </c>
      <c r="M130" s="33" t="e">
        <f t="shared" si="4"/>
        <v>#VALUE!</v>
      </c>
      <c r="N130" s="33" t="e">
        <f t="shared" si="33"/>
        <v>#VALUE!</v>
      </c>
      <c r="O130" s="34" t="e">
        <f t="shared" si="34"/>
        <v>#VALUE!</v>
      </c>
      <c r="P130" s="43">
        <f t="shared" si="35"/>
      </c>
      <c r="Q130" s="43" t="e">
        <f t="shared" si="36"/>
        <v>#VALUE!</v>
      </c>
      <c r="R130" s="44">
        <f t="shared" si="37"/>
      </c>
    </row>
    <row r="131" spans="1:18" ht="12.75">
      <c r="A131" s="130"/>
      <c r="B131" s="100"/>
      <c r="C131" s="100"/>
      <c r="D131" s="100"/>
      <c r="E131" s="104"/>
      <c r="F131" s="104"/>
      <c r="G131" s="100"/>
      <c r="H131" s="32" t="s">
        <v>520</v>
      </c>
      <c r="I131" s="33" t="str">
        <f t="shared" si="0"/>
        <v>JO43DC</v>
      </c>
      <c r="J131" s="33">
        <f t="shared" si="1"/>
        <v>8.25</v>
      </c>
      <c r="K131" s="33">
        <f t="shared" si="31"/>
        <v>53.083333333333336</v>
      </c>
      <c r="L131" s="33">
        <f t="shared" si="32"/>
      </c>
      <c r="M131" s="33" t="e">
        <f t="shared" si="4"/>
        <v>#VALUE!</v>
      </c>
      <c r="N131" s="33" t="e">
        <f t="shared" si="33"/>
        <v>#VALUE!</v>
      </c>
      <c r="O131" s="34" t="e">
        <f t="shared" si="34"/>
        <v>#VALUE!</v>
      </c>
      <c r="P131" s="43">
        <f t="shared" si="35"/>
      </c>
      <c r="Q131" s="43" t="e">
        <f t="shared" si="36"/>
        <v>#VALUE!</v>
      </c>
      <c r="R131" s="44">
        <f t="shared" si="37"/>
      </c>
    </row>
    <row r="132" spans="1:18" ht="12.75">
      <c r="A132" s="130"/>
      <c r="B132" s="100"/>
      <c r="C132" s="100"/>
      <c r="D132" s="100"/>
      <c r="E132" s="104"/>
      <c r="F132" s="104"/>
      <c r="G132" s="100"/>
      <c r="H132" s="32" t="s">
        <v>520</v>
      </c>
      <c r="I132" s="33" t="str">
        <f t="shared" si="0"/>
        <v>JO43DC</v>
      </c>
      <c r="J132" s="33">
        <f t="shared" si="1"/>
        <v>8.25</v>
      </c>
      <c r="K132" s="33">
        <f t="shared" si="31"/>
        <v>53.083333333333336</v>
      </c>
      <c r="L132" s="33">
        <f t="shared" si="32"/>
      </c>
      <c r="M132" s="33" t="e">
        <f t="shared" si="4"/>
        <v>#VALUE!</v>
      </c>
      <c r="N132" s="33" t="e">
        <f t="shared" si="33"/>
        <v>#VALUE!</v>
      </c>
      <c r="O132" s="34" t="e">
        <f t="shared" si="34"/>
        <v>#VALUE!</v>
      </c>
      <c r="P132" s="43">
        <f t="shared" si="35"/>
      </c>
      <c r="Q132" s="43" t="e">
        <f t="shared" si="36"/>
        <v>#VALUE!</v>
      </c>
      <c r="R132" s="44">
        <f t="shared" si="37"/>
      </c>
    </row>
    <row r="133" spans="1:18" ht="12.75">
      <c r="A133" s="130"/>
      <c r="B133" s="100"/>
      <c r="C133" s="100"/>
      <c r="D133" s="100"/>
      <c r="E133" s="104"/>
      <c r="F133" s="104"/>
      <c r="G133" s="100"/>
      <c r="H133" s="32" t="s">
        <v>520</v>
      </c>
      <c r="I133" s="33" t="str">
        <f t="shared" si="0"/>
        <v>JO43DC</v>
      </c>
      <c r="J133" s="33">
        <f t="shared" si="1"/>
        <v>8.25</v>
      </c>
      <c r="K133" s="33">
        <f t="shared" si="31"/>
        <v>53.083333333333336</v>
      </c>
      <c r="L133" s="33">
        <f t="shared" si="32"/>
      </c>
      <c r="M133" s="33" t="e">
        <f t="shared" si="4"/>
        <v>#VALUE!</v>
      </c>
      <c r="N133" s="33" t="e">
        <f t="shared" si="33"/>
        <v>#VALUE!</v>
      </c>
      <c r="O133" s="34" t="e">
        <f t="shared" si="34"/>
        <v>#VALUE!</v>
      </c>
      <c r="P133" s="43">
        <f t="shared" si="35"/>
      </c>
      <c r="Q133" s="43" t="e">
        <f t="shared" si="36"/>
        <v>#VALUE!</v>
      </c>
      <c r="R133" s="44">
        <f t="shared" si="37"/>
      </c>
    </row>
    <row r="134" spans="1:18" ht="12.75">
      <c r="A134" s="130"/>
      <c r="B134" s="100"/>
      <c r="C134" s="100"/>
      <c r="D134" s="100"/>
      <c r="E134" s="104"/>
      <c r="F134" s="104"/>
      <c r="G134" s="100"/>
      <c r="H134" s="32" t="s">
        <v>520</v>
      </c>
      <c r="I134" s="33" t="str">
        <f t="shared" si="0"/>
        <v>JO43DC</v>
      </c>
      <c r="J134" s="33">
        <f t="shared" si="1"/>
        <v>8.25</v>
      </c>
      <c r="K134" s="33">
        <f t="shared" si="31"/>
        <v>53.083333333333336</v>
      </c>
      <c r="L134" s="33">
        <f t="shared" si="32"/>
      </c>
      <c r="M134" s="33" t="e">
        <f t="shared" si="4"/>
        <v>#VALUE!</v>
      </c>
      <c r="N134" s="33" t="e">
        <f t="shared" si="33"/>
        <v>#VALUE!</v>
      </c>
      <c r="O134" s="34" t="e">
        <f t="shared" si="34"/>
        <v>#VALUE!</v>
      </c>
      <c r="P134" s="43">
        <f t="shared" si="35"/>
      </c>
      <c r="Q134" s="43" t="e">
        <f t="shared" si="36"/>
        <v>#VALUE!</v>
      </c>
      <c r="R134" s="44">
        <f t="shared" si="37"/>
      </c>
    </row>
    <row r="135" spans="1:18" ht="12.75">
      <c r="A135" s="130"/>
      <c r="B135" s="100"/>
      <c r="C135" s="100"/>
      <c r="D135" s="100"/>
      <c r="E135" s="104"/>
      <c r="F135" s="104"/>
      <c r="G135" s="100"/>
      <c r="H135" s="32" t="s">
        <v>520</v>
      </c>
      <c r="I135" s="33" t="str">
        <f t="shared" si="0"/>
        <v>JO43DC</v>
      </c>
      <c r="J135" s="33">
        <f t="shared" si="1"/>
        <v>8.25</v>
      </c>
      <c r="K135" s="33">
        <f t="shared" si="31"/>
        <v>53.083333333333336</v>
      </c>
      <c r="L135" s="33">
        <f t="shared" si="32"/>
      </c>
      <c r="M135" s="33" t="e">
        <f t="shared" si="4"/>
        <v>#VALUE!</v>
      </c>
      <c r="N135" s="33" t="e">
        <f t="shared" si="33"/>
        <v>#VALUE!</v>
      </c>
      <c r="O135" s="34" t="e">
        <f t="shared" si="34"/>
        <v>#VALUE!</v>
      </c>
      <c r="P135" s="43">
        <f t="shared" si="35"/>
      </c>
      <c r="Q135" s="43" t="e">
        <f t="shared" si="36"/>
        <v>#VALUE!</v>
      </c>
      <c r="R135" s="44">
        <f t="shared" si="37"/>
      </c>
    </row>
    <row r="136" spans="1:18" ht="12.75">
      <c r="A136" s="130"/>
      <c r="B136" s="100"/>
      <c r="C136" s="100"/>
      <c r="D136" s="100"/>
      <c r="E136" s="104"/>
      <c r="F136" s="104"/>
      <c r="G136" s="100"/>
      <c r="H136" s="32" t="s">
        <v>520</v>
      </c>
      <c r="I136" s="33" t="str">
        <f t="shared" si="0"/>
        <v>JO43DC</v>
      </c>
      <c r="J136" s="33">
        <f t="shared" si="1"/>
        <v>8.25</v>
      </c>
      <c r="K136" s="33">
        <f t="shared" si="31"/>
        <v>53.083333333333336</v>
      </c>
      <c r="L136" s="33">
        <f t="shared" si="32"/>
      </c>
      <c r="M136" s="33" t="e">
        <f t="shared" si="4"/>
        <v>#VALUE!</v>
      </c>
      <c r="N136" s="33" t="e">
        <f t="shared" si="33"/>
        <v>#VALUE!</v>
      </c>
      <c r="O136" s="34" t="e">
        <f t="shared" si="34"/>
        <v>#VALUE!</v>
      </c>
      <c r="P136" s="43">
        <f t="shared" si="35"/>
      </c>
      <c r="Q136" s="43" t="e">
        <f t="shared" si="36"/>
        <v>#VALUE!</v>
      </c>
      <c r="R136" s="44">
        <f t="shared" si="37"/>
      </c>
    </row>
    <row r="137" spans="1:18" ht="12.75">
      <c r="A137" s="130"/>
      <c r="B137" s="100"/>
      <c r="C137" s="100"/>
      <c r="D137" s="100"/>
      <c r="E137" s="104"/>
      <c r="F137" s="104"/>
      <c r="G137" s="100"/>
      <c r="H137" s="32" t="s">
        <v>520</v>
      </c>
      <c r="I137" s="33" t="str">
        <f t="shared" si="0"/>
        <v>JO43DC</v>
      </c>
      <c r="J137" s="33">
        <f t="shared" si="1"/>
        <v>8.25</v>
      </c>
      <c r="K137" s="33">
        <f t="shared" si="31"/>
        <v>53.083333333333336</v>
      </c>
      <c r="L137" s="33">
        <f t="shared" si="32"/>
      </c>
      <c r="M137" s="33" t="e">
        <f t="shared" si="4"/>
        <v>#VALUE!</v>
      </c>
      <c r="N137" s="33" t="e">
        <f t="shared" si="33"/>
        <v>#VALUE!</v>
      </c>
      <c r="O137" s="34" t="e">
        <f t="shared" si="34"/>
        <v>#VALUE!</v>
      </c>
      <c r="P137" s="43">
        <f t="shared" si="35"/>
      </c>
      <c r="Q137" s="43" t="e">
        <f t="shared" si="36"/>
        <v>#VALUE!</v>
      </c>
      <c r="R137" s="44">
        <f t="shared" si="37"/>
      </c>
    </row>
    <row r="138" spans="1:18" ht="12.75">
      <c r="A138" s="130"/>
      <c r="B138" s="100"/>
      <c r="C138" s="100"/>
      <c r="D138" s="100"/>
      <c r="E138" s="104"/>
      <c r="F138" s="104"/>
      <c r="G138" s="100"/>
      <c r="H138" s="32" t="s">
        <v>520</v>
      </c>
      <c r="I138" s="33" t="str">
        <f t="shared" si="0"/>
        <v>JO43DC</v>
      </c>
      <c r="J138" s="33">
        <f t="shared" si="1"/>
        <v>8.25</v>
      </c>
      <c r="K138" s="33">
        <f t="shared" si="31"/>
        <v>53.083333333333336</v>
      </c>
      <c r="L138" s="33">
        <f t="shared" si="32"/>
      </c>
      <c r="M138" s="33" t="e">
        <f t="shared" si="4"/>
        <v>#VALUE!</v>
      </c>
      <c r="N138" s="33" t="e">
        <f t="shared" si="33"/>
        <v>#VALUE!</v>
      </c>
      <c r="O138" s="34" t="e">
        <f t="shared" si="34"/>
        <v>#VALUE!</v>
      </c>
      <c r="P138" s="43">
        <f t="shared" si="35"/>
      </c>
      <c r="Q138" s="43" t="e">
        <f t="shared" si="36"/>
        <v>#VALUE!</v>
      </c>
      <c r="R138" s="44">
        <f t="shared" si="37"/>
      </c>
    </row>
    <row r="139" spans="1:18" ht="12.75">
      <c r="A139" s="130"/>
      <c r="B139" s="100"/>
      <c r="C139" s="100"/>
      <c r="D139" s="100"/>
      <c r="E139" s="104"/>
      <c r="F139" s="104"/>
      <c r="G139" s="100"/>
      <c r="H139" s="32" t="s">
        <v>520</v>
      </c>
      <c r="I139" s="33" t="str">
        <f aca="true" t="shared" si="38" ref="I139:I165">UPPER($C$2)</f>
        <v>JO43DC</v>
      </c>
      <c r="J139" s="33">
        <f aca="true" t="shared" si="39" ref="J139:J165">(CODE(MID(I139,1,1))-74)*20+MID(I139,3,1)*2+(CODE(MID(I139,5,1))-65)/12</f>
        <v>8.25</v>
      </c>
      <c r="K139" s="33">
        <f aca="true" t="shared" si="40" ref="K139:K165">(CODE(MID(I139,2,1))-74)*10+MID(I139,4,1)*1+(CODE(MID(I139,6,1))-65)/24</f>
        <v>53.083333333333336</v>
      </c>
      <c r="L139" s="33">
        <f aca="true" t="shared" si="41" ref="L139:L165">UPPER(C139)</f>
      </c>
      <c r="M139" s="33" t="e">
        <f aca="true" t="shared" si="42" ref="M139:M165">(CODE(MID(L139,1,1))-74)*20+MID(L139,3,1)*2+(CODE(MID(L139,5,1))-65)/12</f>
        <v>#VALUE!</v>
      </c>
      <c r="N139" s="33" t="e">
        <f aca="true" t="shared" si="43" ref="N139:N165">(CODE(MID(L139,2,1))-74)*10+MID(L139,4,1)*1+(CODE(MID(L139,6,1))-65)/24</f>
        <v>#VALUE!</v>
      </c>
      <c r="O139" s="34" t="e">
        <f aca="true" t="shared" si="44" ref="O139:O165">ACOS(SIN(N139*PI()/180)*SIN(K139*PI()/180)+COS(N139*PI()/180)*COS(K139*PI()/180)*COS((J139-M139)*PI()/180))</f>
        <v>#VALUE!</v>
      </c>
      <c r="P139" s="43">
        <f aca="true" t="shared" si="45" ref="P139:P165">IF(C139="","",6371.3*O139)</f>
      </c>
      <c r="Q139" s="43" t="e">
        <f aca="true" t="shared" si="46" ref="Q139:Q165">ACOS((SIN(N139*PI()/180)-SIN(K139*PI()/180)*COS(O139))/(COS(K139*PI()/180)*SIN(O139)))*180/PI()</f>
        <v>#VALUE!</v>
      </c>
      <c r="R139" s="44">
        <f aca="true" t="shared" si="47" ref="R139:R165">IF(C139="","",IF((SIN((M139-J139)*PI()/180))&lt;0,360-Q139,Q139))</f>
      </c>
    </row>
    <row r="140" spans="1:18" ht="12.75">
      <c r="A140" s="130"/>
      <c r="B140" s="100"/>
      <c r="C140" s="100"/>
      <c r="D140" s="100"/>
      <c r="E140" s="104"/>
      <c r="F140" s="104"/>
      <c r="G140" s="100"/>
      <c r="H140" s="32" t="s">
        <v>520</v>
      </c>
      <c r="I140" s="33" t="str">
        <f t="shared" si="38"/>
        <v>JO43DC</v>
      </c>
      <c r="J140" s="33">
        <f t="shared" si="39"/>
        <v>8.25</v>
      </c>
      <c r="K140" s="33">
        <f t="shared" si="40"/>
        <v>53.083333333333336</v>
      </c>
      <c r="L140" s="33">
        <f t="shared" si="41"/>
      </c>
      <c r="M140" s="33" t="e">
        <f t="shared" si="42"/>
        <v>#VALUE!</v>
      </c>
      <c r="N140" s="33" t="e">
        <f t="shared" si="43"/>
        <v>#VALUE!</v>
      </c>
      <c r="O140" s="34" t="e">
        <f t="shared" si="44"/>
        <v>#VALUE!</v>
      </c>
      <c r="P140" s="43">
        <f t="shared" si="45"/>
      </c>
      <c r="Q140" s="43" t="e">
        <f t="shared" si="46"/>
        <v>#VALUE!</v>
      </c>
      <c r="R140" s="44">
        <f t="shared" si="47"/>
      </c>
    </row>
    <row r="141" spans="1:18" ht="12.75">
      <c r="A141" s="130"/>
      <c r="B141" s="100"/>
      <c r="C141" s="100"/>
      <c r="D141" s="100"/>
      <c r="E141" s="104"/>
      <c r="F141" s="104"/>
      <c r="G141" s="100"/>
      <c r="H141" s="32" t="s">
        <v>520</v>
      </c>
      <c r="I141" s="33" t="str">
        <f t="shared" si="38"/>
        <v>JO43DC</v>
      </c>
      <c r="J141" s="33">
        <f t="shared" si="39"/>
        <v>8.25</v>
      </c>
      <c r="K141" s="33">
        <f t="shared" si="40"/>
        <v>53.083333333333336</v>
      </c>
      <c r="L141" s="33">
        <f t="shared" si="41"/>
      </c>
      <c r="M141" s="33" t="e">
        <f t="shared" si="42"/>
        <v>#VALUE!</v>
      </c>
      <c r="N141" s="33" t="e">
        <f t="shared" si="43"/>
        <v>#VALUE!</v>
      </c>
      <c r="O141" s="34" t="e">
        <f t="shared" si="44"/>
        <v>#VALUE!</v>
      </c>
      <c r="P141" s="43">
        <f t="shared" si="45"/>
      </c>
      <c r="Q141" s="43" t="e">
        <f t="shared" si="46"/>
        <v>#VALUE!</v>
      </c>
      <c r="R141" s="44">
        <f t="shared" si="47"/>
      </c>
    </row>
    <row r="142" spans="1:18" ht="12.75">
      <c r="A142" s="130"/>
      <c r="B142" s="100"/>
      <c r="C142" s="100"/>
      <c r="D142" s="100"/>
      <c r="E142" s="104"/>
      <c r="F142" s="104"/>
      <c r="G142" s="100"/>
      <c r="H142" s="32" t="s">
        <v>520</v>
      </c>
      <c r="I142" s="33" t="str">
        <f t="shared" si="38"/>
        <v>JO43DC</v>
      </c>
      <c r="J142" s="33">
        <f t="shared" si="39"/>
        <v>8.25</v>
      </c>
      <c r="K142" s="33">
        <f t="shared" si="40"/>
        <v>53.083333333333336</v>
      </c>
      <c r="L142" s="33">
        <f t="shared" si="41"/>
      </c>
      <c r="M142" s="33" t="e">
        <f t="shared" si="42"/>
        <v>#VALUE!</v>
      </c>
      <c r="N142" s="33" t="e">
        <f t="shared" si="43"/>
        <v>#VALUE!</v>
      </c>
      <c r="O142" s="34" t="e">
        <f t="shared" si="44"/>
        <v>#VALUE!</v>
      </c>
      <c r="P142" s="43">
        <f t="shared" si="45"/>
      </c>
      <c r="Q142" s="43" t="e">
        <f t="shared" si="46"/>
        <v>#VALUE!</v>
      </c>
      <c r="R142" s="44">
        <f t="shared" si="47"/>
      </c>
    </row>
    <row r="143" spans="1:18" ht="12.75">
      <c r="A143" s="130"/>
      <c r="B143" s="100"/>
      <c r="C143" s="100"/>
      <c r="D143" s="100"/>
      <c r="E143" s="104"/>
      <c r="F143" s="104"/>
      <c r="G143" s="100"/>
      <c r="H143" s="32" t="s">
        <v>520</v>
      </c>
      <c r="I143" s="33" t="str">
        <f t="shared" si="38"/>
        <v>JO43DC</v>
      </c>
      <c r="J143" s="33">
        <f t="shared" si="39"/>
        <v>8.25</v>
      </c>
      <c r="K143" s="33">
        <f t="shared" si="40"/>
        <v>53.083333333333336</v>
      </c>
      <c r="L143" s="33">
        <f t="shared" si="41"/>
      </c>
      <c r="M143" s="33" t="e">
        <f t="shared" si="42"/>
        <v>#VALUE!</v>
      </c>
      <c r="N143" s="33" t="e">
        <f t="shared" si="43"/>
        <v>#VALUE!</v>
      </c>
      <c r="O143" s="34" t="e">
        <f t="shared" si="44"/>
        <v>#VALUE!</v>
      </c>
      <c r="P143" s="43">
        <f t="shared" si="45"/>
      </c>
      <c r="Q143" s="43" t="e">
        <f t="shared" si="46"/>
        <v>#VALUE!</v>
      </c>
      <c r="R143" s="44">
        <f t="shared" si="47"/>
      </c>
    </row>
    <row r="144" spans="1:18" ht="12.75">
      <c r="A144" s="130"/>
      <c r="B144" s="100"/>
      <c r="C144" s="100"/>
      <c r="D144" s="100"/>
      <c r="E144" s="104"/>
      <c r="F144" s="104"/>
      <c r="G144" s="100"/>
      <c r="H144" s="32" t="s">
        <v>520</v>
      </c>
      <c r="I144" s="33" t="str">
        <f t="shared" si="38"/>
        <v>JO43DC</v>
      </c>
      <c r="J144" s="33">
        <f t="shared" si="39"/>
        <v>8.25</v>
      </c>
      <c r="K144" s="33">
        <f t="shared" si="40"/>
        <v>53.083333333333336</v>
      </c>
      <c r="L144" s="33">
        <f t="shared" si="41"/>
      </c>
      <c r="M144" s="33" t="e">
        <f t="shared" si="42"/>
        <v>#VALUE!</v>
      </c>
      <c r="N144" s="33" t="e">
        <f t="shared" si="43"/>
        <v>#VALUE!</v>
      </c>
      <c r="O144" s="34" t="e">
        <f t="shared" si="44"/>
        <v>#VALUE!</v>
      </c>
      <c r="P144" s="43">
        <f t="shared" si="45"/>
      </c>
      <c r="Q144" s="43" t="e">
        <f t="shared" si="46"/>
        <v>#VALUE!</v>
      </c>
      <c r="R144" s="44">
        <f t="shared" si="47"/>
      </c>
    </row>
    <row r="145" spans="1:18" ht="12.75">
      <c r="A145" s="130"/>
      <c r="B145" s="100"/>
      <c r="C145" s="100"/>
      <c r="D145" s="100"/>
      <c r="E145" s="104"/>
      <c r="F145" s="104"/>
      <c r="G145" s="100"/>
      <c r="H145" s="32" t="s">
        <v>520</v>
      </c>
      <c r="I145" s="33" t="str">
        <f t="shared" si="38"/>
        <v>JO43DC</v>
      </c>
      <c r="J145" s="33">
        <f t="shared" si="39"/>
        <v>8.25</v>
      </c>
      <c r="K145" s="33">
        <f t="shared" si="40"/>
        <v>53.083333333333336</v>
      </c>
      <c r="L145" s="33">
        <f t="shared" si="41"/>
      </c>
      <c r="M145" s="33" t="e">
        <f t="shared" si="42"/>
        <v>#VALUE!</v>
      </c>
      <c r="N145" s="33" t="e">
        <f t="shared" si="43"/>
        <v>#VALUE!</v>
      </c>
      <c r="O145" s="34" t="e">
        <f t="shared" si="44"/>
        <v>#VALUE!</v>
      </c>
      <c r="P145" s="43">
        <f t="shared" si="45"/>
      </c>
      <c r="Q145" s="43" t="e">
        <f t="shared" si="46"/>
        <v>#VALUE!</v>
      </c>
      <c r="R145" s="44">
        <f t="shared" si="47"/>
      </c>
    </row>
    <row r="146" spans="1:18" ht="12.75">
      <c r="A146" s="130"/>
      <c r="B146" s="100"/>
      <c r="C146" s="100"/>
      <c r="D146" s="100"/>
      <c r="E146" s="104"/>
      <c r="F146" s="104"/>
      <c r="G146" s="100"/>
      <c r="H146" s="32" t="s">
        <v>520</v>
      </c>
      <c r="I146" s="33" t="str">
        <f t="shared" si="38"/>
        <v>JO43DC</v>
      </c>
      <c r="J146" s="33">
        <f t="shared" si="39"/>
        <v>8.25</v>
      </c>
      <c r="K146" s="33">
        <f t="shared" si="40"/>
        <v>53.083333333333336</v>
      </c>
      <c r="L146" s="33">
        <f t="shared" si="41"/>
      </c>
      <c r="M146" s="33" t="e">
        <f t="shared" si="42"/>
        <v>#VALUE!</v>
      </c>
      <c r="N146" s="33" t="e">
        <f t="shared" si="43"/>
        <v>#VALUE!</v>
      </c>
      <c r="O146" s="34" t="e">
        <f t="shared" si="44"/>
        <v>#VALUE!</v>
      </c>
      <c r="P146" s="43">
        <f t="shared" si="45"/>
      </c>
      <c r="Q146" s="43" t="e">
        <f t="shared" si="46"/>
        <v>#VALUE!</v>
      </c>
      <c r="R146" s="44">
        <f t="shared" si="47"/>
      </c>
    </row>
    <row r="147" spans="1:18" ht="12.75">
      <c r="A147" s="130"/>
      <c r="B147" s="100"/>
      <c r="C147" s="100"/>
      <c r="D147" s="100"/>
      <c r="E147" s="104"/>
      <c r="F147" s="104"/>
      <c r="G147" s="100"/>
      <c r="H147" s="32" t="s">
        <v>520</v>
      </c>
      <c r="I147" s="33" t="str">
        <f t="shared" si="38"/>
        <v>JO43DC</v>
      </c>
      <c r="J147" s="33">
        <f t="shared" si="39"/>
        <v>8.25</v>
      </c>
      <c r="K147" s="33">
        <f t="shared" si="40"/>
        <v>53.083333333333336</v>
      </c>
      <c r="L147" s="33">
        <f t="shared" si="41"/>
      </c>
      <c r="M147" s="33" t="e">
        <f t="shared" si="42"/>
        <v>#VALUE!</v>
      </c>
      <c r="N147" s="33" t="e">
        <f t="shared" si="43"/>
        <v>#VALUE!</v>
      </c>
      <c r="O147" s="34" t="e">
        <f t="shared" si="44"/>
        <v>#VALUE!</v>
      </c>
      <c r="P147" s="43">
        <f t="shared" si="45"/>
      </c>
      <c r="Q147" s="43" t="e">
        <f t="shared" si="46"/>
        <v>#VALUE!</v>
      </c>
      <c r="R147" s="44">
        <f t="shared" si="47"/>
      </c>
    </row>
    <row r="148" spans="1:18" ht="12.75">
      <c r="A148" s="130"/>
      <c r="B148" s="100"/>
      <c r="C148" s="100"/>
      <c r="D148" s="100"/>
      <c r="E148" s="104"/>
      <c r="F148" s="104"/>
      <c r="G148" s="100"/>
      <c r="H148" s="32" t="s">
        <v>520</v>
      </c>
      <c r="I148" s="33" t="str">
        <f t="shared" si="38"/>
        <v>JO43DC</v>
      </c>
      <c r="J148" s="33">
        <f t="shared" si="39"/>
        <v>8.25</v>
      </c>
      <c r="K148" s="33">
        <f t="shared" si="40"/>
        <v>53.083333333333336</v>
      </c>
      <c r="L148" s="33">
        <f t="shared" si="41"/>
      </c>
      <c r="M148" s="33" t="e">
        <f t="shared" si="42"/>
        <v>#VALUE!</v>
      </c>
      <c r="N148" s="33" t="e">
        <f t="shared" si="43"/>
        <v>#VALUE!</v>
      </c>
      <c r="O148" s="34" t="e">
        <f t="shared" si="44"/>
        <v>#VALUE!</v>
      </c>
      <c r="P148" s="43">
        <f t="shared" si="45"/>
      </c>
      <c r="Q148" s="43" t="e">
        <f t="shared" si="46"/>
        <v>#VALUE!</v>
      </c>
      <c r="R148" s="44">
        <f t="shared" si="47"/>
      </c>
    </row>
    <row r="149" spans="1:18" ht="12.75">
      <c r="A149" s="130"/>
      <c r="B149" s="100"/>
      <c r="C149" s="100"/>
      <c r="D149" s="100"/>
      <c r="E149" s="104"/>
      <c r="F149" s="104"/>
      <c r="G149" s="100"/>
      <c r="H149" s="32" t="s">
        <v>520</v>
      </c>
      <c r="I149" s="33" t="str">
        <f t="shared" si="38"/>
        <v>JO43DC</v>
      </c>
      <c r="J149" s="33">
        <f t="shared" si="39"/>
        <v>8.25</v>
      </c>
      <c r="K149" s="33">
        <f t="shared" si="40"/>
        <v>53.083333333333336</v>
      </c>
      <c r="L149" s="33">
        <f t="shared" si="41"/>
      </c>
      <c r="M149" s="33" t="e">
        <f t="shared" si="42"/>
        <v>#VALUE!</v>
      </c>
      <c r="N149" s="33" t="e">
        <f t="shared" si="43"/>
        <v>#VALUE!</v>
      </c>
      <c r="O149" s="34" t="e">
        <f t="shared" si="44"/>
        <v>#VALUE!</v>
      </c>
      <c r="P149" s="43">
        <f t="shared" si="45"/>
      </c>
      <c r="Q149" s="43" t="e">
        <f t="shared" si="46"/>
        <v>#VALUE!</v>
      </c>
      <c r="R149" s="44">
        <f t="shared" si="47"/>
      </c>
    </row>
    <row r="150" spans="1:18" ht="12.75">
      <c r="A150" s="130"/>
      <c r="B150" s="100"/>
      <c r="C150" s="100"/>
      <c r="D150" s="100"/>
      <c r="E150" s="104"/>
      <c r="F150" s="104"/>
      <c r="G150" s="100"/>
      <c r="H150" s="32" t="s">
        <v>520</v>
      </c>
      <c r="I150" s="33" t="str">
        <f t="shared" si="38"/>
        <v>JO43DC</v>
      </c>
      <c r="J150" s="33">
        <f t="shared" si="39"/>
        <v>8.25</v>
      </c>
      <c r="K150" s="33">
        <f t="shared" si="40"/>
        <v>53.083333333333336</v>
      </c>
      <c r="L150" s="33">
        <f t="shared" si="41"/>
      </c>
      <c r="M150" s="33" t="e">
        <f t="shared" si="42"/>
        <v>#VALUE!</v>
      </c>
      <c r="N150" s="33" t="e">
        <f t="shared" si="43"/>
        <v>#VALUE!</v>
      </c>
      <c r="O150" s="34" t="e">
        <f t="shared" si="44"/>
        <v>#VALUE!</v>
      </c>
      <c r="P150" s="43">
        <f t="shared" si="45"/>
      </c>
      <c r="Q150" s="43" t="e">
        <f t="shared" si="46"/>
        <v>#VALUE!</v>
      </c>
      <c r="R150" s="44">
        <f t="shared" si="47"/>
      </c>
    </row>
    <row r="151" spans="1:18" ht="12.75">
      <c r="A151" s="130"/>
      <c r="B151" s="100"/>
      <c r="C151" s="100"/>
      <c r="D151" s="100"/>
      <c r="E151" s="104"/>
      <c r="F151" s="104"/>
      <c r="G151" s="100"/>
      <c r="H151" s="32" t="s">
        <v>520</v>
      </c>
      <c r="I151" s="33" t="str">
        <f t="shared" si="38"/>
        <v>JO43DC</v>
      </c>
      <c r="J151" s="33">
        <f t="shared" si="39"/>
        <v>8.25</v>
      </c>
      <c r="K151" s="33">
        <f t="shared" si="40"/>
        <v>53.083333333333336</v>
      </c>
      <c r="L151" s="33">
        <f t="shared" si="41"/>
      </c>
      <c r="M151" s="33" t="e">
        <f t="shared" si="42"/>
        <v>#VALUE!</v>
      </c>
      <c r="N151" s="33" t="e">
        <f t="shared" si="43"/>
        <v>#VALUE!</v>
      </c>
      <c r="O151" s="34" t="e">
        <f t="shared" si="44"/>
        <v>#VALUE!</v>
      </c>
      <c r="P151" s="43">
        <f t="shared" si="45"/>
      </c>
      <c r="Q151" s="43" t="e">
        <f t="shared" si="46"/>
        <v>#VALUE!</v>
      </c>
      <c r="R151" s="44">
        <f t="shared" si="47"/>
      </c>
    </row>
    <row r="152" spans="1:18" ht="12.75">
      <c r="A152" s="130"/>
      <c r="B152" s="100"/>
      <c r="C152" s="100"/>
      <c r="D152" s="100"/>
      <c r="E152" s="104"/>
      <c r="F152" s="104"/>
      <c r="G152" s="100"/>
      <c r="H152" s="32" t="s">
        <v>520</v>
      </c>
      <c r="I152" s="33" t="str">
        <f t="shared" si="38"/>
        <v>JO43DC</v>
      </c>
      <c r="J152" s="33">
        <f t="shared" si="39"/>
        <v>8.25</v>
      </c>
      <c r="K152" s="33">
        <f t="shared" si="40"/>
        <v>53.083333333333336</v>
      </c>
      <c r="L152" s="33">
        <f t="shared" si="41"/>
      </c>
      <c r="M152" s="33" t="e">
        <f t="shared" si="42"/>
        <v>#VALUE!</v>
      </c>
      <c r="N152" s="33" t="e">
        <f t="shared" si="43"/>
        <v>#VALUE!</v>
      </c>
      <c r="O152" s="34" t="e">
        <f t="shared" si="44"/>
        <v>#VALUE!</v>
      </c>
      <c r="P152" s="43">
        <f t="shared" si="45"/>
      </c>
      <c r="Q152" s="43" t="e">
        <f t="shared" si="46"/>
        <v>#VALUE!</v>
      </c>
      <c r="R152" s="44">
        <f t="shared" si="47"/>
      </c>
    </row>
    <row r="153" spans="1:18" ht="12.75">
      <c r="A153" s="130"/>
      <c r="B153" s="100"/>
      <c r="C153" s="100"/>
      <c r="D153" s="100"/>
      <c r="E153" s="104"/>
      <c r="F153" s="104"/>
      <c r="G153" s="100"/>
      <c r="H153" s="32" t="s">
        <v>520</v>
      </c>
      <c r="I153" s="33" t="str">
        <f t="shared" si="38"/>
        <v>JO43DC</v>
      </c>
      <c r="J153" s="33">
        <f t="shared" si="39"/>
        <v>8.25</v>
      </c>
      <c r="K153" s="33">
        <f t="shared" si="40"/>
        <v>53.083333333333336</v>
      </c>
      <c r="L153" s="33">
        <f t="shared" si="41"/>
      </c>
      <c r="M153" s="33" t="e">
        <f t="shared" si="42"/>
        <v>#VALUE!</v>
      </c>
      <c r="N153" s="33" t="e">
        <f t="shared" si="43"/>
        <v>#VALUE!</v>
      </c>
      <c r="O153" s="34" t="e">
        <f t="shared" si="44"/>
        <v>#VALUE!</v>
      </c>
      <c r="P153" s="43">
        <f t="shared" si="45"/>
      </c>
      <c r="Q153" s="43" t="e">
        <f t="shared" si="46"/>
        <v>#VALUE!</v>
      </c>
      <c r="R153" s="44">
        <f t="shared" si="47"/>
      </c>
    </row>
    <row r="154" spans="1:18" ht="12.75">
      <c r="A154" s="130"/>
      <c r="B154" s="100"/>
      <c r="C154" s="100"/>
      <c r="D154" s="100"/>
      <c r="E154" s="104"/>
      <c r="F154" s="104"/>
      <c r="G154" s="100"/>
      <c r="H154" s="32" t="s">
        <v>520</v>
      </c>
      <c r="I154" s="33" t="str">
        <f t="shared" si="38"/>
        <v>JO43DC</v>
      </c>
      <c r="J154" s="33">
        <f t="shared" si="39"/>
        <v>8.25</v>
      </c>
      <c r="K154" s="33">
        <f t="shared" si="40"/>
        <v>53.083333333333336</v>
      </c>
      <c r="L154" s="33">
        <f t="shared" si="41"/>
      </c>
      <c r="M154" s="33" t="e">
        <f t="shared" si="42"/>
        <v>#VALUE!</v>
      </c>
      <c r="N154" s="33" t="e">
        <f t="shared" si="43"/>
        <v>#VALUE!</v>
      </c>
      <c r="O154" s="34" t="e">
        <f t="shared" si="44"/>
        <v>#VALUE!</v>
      </c>
      <c r="P154" s="43">
        <f t="shared" si="45"/>
      </c>
      <c r="Q154" s="43" t="e">
        <f t="shared" si="46"/>
        <v>#VALUE!</v>
      </c>
      <c r="R154" s="44">
        <f t="shared" si="47"/>
      </c>
    </row>
    <row r="155" spans="1:18" ht="12.75">
      <c r="A155" s="130"/>
      <c r="B155" s="100"/>
      <c r="C155" s="100"/>
      <c r="D155" s="100"/>
      <c r="E155" s="104"/>
      <c r="F155" s="104"/>
      <c r="G155" s="100"/>
      <c r="H155" s="32" t="s">
        <v>520</v>
      </c>
      <c r="I155" s="33" t="str">
        <f t="shared" si="38"/>
        <v>JO43DC</v>
      </c>
      <c r="J155" s="33">
        <f t="shared" si="39"/>
        <v>8.25</v>
      </c>
      <c r="K155" s="33">
        <f t="shared" si="40"/>
        <v>53.083333333333336</v>
      </c>
      <c r="L155" s="33">
        <f t="shared" si="41"/>
      </c>
      <c r="M155" s="33" t="e">
        <f t="shared" si="42"/>
        <v>#VALUE!</v>
      </c>
      <c r="N155" s="33" t="e">
        <f t="shared" si="43"/>
        <v>#VALUE!</v>
      </c>
      <c r="O155" s="34" t="e">
        <f t="shared" si="44"/>
        <v>#VALUE!</v>
      </c>
      <c r="P155" s="43">
        <f t="shared" si="45"/>
      </c>
      <c r="Q155" s="43" t="e">
        <f t="shared" si="46"/>
        <v>#VALUE!</v>
      </c>
      <c r="R155" s="44">
        <f t="shared" si="47"/>
      </c>
    </row>
    <row r="156" spans="1:18" ht="12.75">
      <c r="A156" s="130"/>
      <c r="B156" s="100"/>
      <c r="C156" s="100"/>
      <c r="D156" s="100"/>
      <c r="E156" s="104"/>
      <c r="F156" s="104"/>
      <c r="G156" s="100"/>
      <c r="H156" s="32" t="s">
        <v>520</v>
      </c>
      <c r="I156" s="33" t="str">
        <f t="shared" si="38"/>
        <v>JO43DC</v>
      </c>
      <c r="J156" s="33">
        <f t="shared" si="39"/>
        <v>8.25</v>
      </c>
      <c r="K156" s="33">
        <f t="shared" si="40"/>
        <v>53.083333333333336</v>
      </c>
      <c r="L156" s="33">
        <f t="shared" si="41"/>
      </c>
      <c r="M156" s="33" t="e">
        <f t="shared" si="42"/>
        <v>#VALUE!</v>
      </c>
      <c r="N156" s="33" t="e">
        <f t="shared" si="43"/>
        <v>#VALUE!</v>
      </c>
      <c r="O156" s="34" t="e">
        <f t="shared" si="44"/>
        <v>#VALUE!</v>
      </c>
      <c r="P156" s="43">
        <f t="shared" si="45"/>
      </c>
      <c r="Q156" s="43" t="e">
        <f t="shared" si="46"/>
        <v>#VALUE!</v>
      </c>
      <c r="R156" s="44">
        <f t="shared" si="47"/>
      </c>
    </row>
    <row r="157" spans="1:18" ht="12.75">
      <c r="A157" s="130"/>
      <c r="B157" s="100"/>
      <c r="C157" s="100"/>
      <c r="D157" s="100"/>
      <c r="E157" s="104"/>
      <c r="F157" s="104"/>
      <c r="G157" s="100"/>
      <c r="H157" s="32" t="s">
        <v>520</v>
      </c>
      <c r="I157" s="33" t="str">
        <f t="shared" si="38"/>
        <v>JO43DC</v>
      </c>
      <c r="J157" s="33">
        <f t="shared" si="39"/>
        <v>8.25</v>
      </c>
      <c r="K157" s="33">
        <f t="shared" si="40"/>
        <v>53.083333333333336</v>
      </c>
      <c r="L157" s="33">
        <f t="shared" si="41"/>
      </c>
      <c r="M157" s="33" t="e">
        <f t="shared" si="42"/>
        <v>#VALUE!</v>
      </c>
      <c r="N157" s="33" t="e">
        <f t="shared" si="43"/>
        <v>#VALUE!</v>
      </c>
      <c r="O157" s="34" t="e">
        <f t="shared" si="44"/>
        <v>#VALUE!</v>
      </c>
      <c r="P157" s="43">
        <f t="shared" si="45"/>
      </c>
      <c r="Q157" s="43" t="e">
        <f t="shared" si="46"/>
        <v>#VALUE!</v>
      </c>
      <c r="R157" s="44">
        <f t="shared" si="47"/>
      </c>
    </row>
    <row r="158" spans="1:18" ht="12.75">
      <c r="A158" s="130"/>
      <c r="B158" s="100"/>
      <c r="C158" s="100"/>
      <c r="D158" s="100"/>
      <c r="E158" s="104"/>
      <c r="F158" s="104"/>
      <c r="G158" s="100"/>
      <c r="H158" s="32" t="s">
        <v>520</v>
      </c>
      <c r="I158" s="33" t="str">
        <f t="shared" si="38"/>
        <v>JO43DC</v>
      </c>
      <c r="J158" s="33">
        <f t="shared" si="39"/>
        <v>8.25</v>
      </c>
      <c r="K158" s="33">
        <f t="shared" si="40"/>
        <v>53.083333333333336</v>
      </c>
      <c r="L158" s="33">
        <f t="shared" si="41"/>
      </c>
      <c r="M158" s="33" t="e">
        <f t="shared" si="42"/>
        <v>#VALUE!</v>
      </c>
      <c r="N158" s="33" t="e">
        <f t="shared" si="43"/>
        <v>#VALUE!</v>
      </c>
      <c r="O158" s="34" t="e">
        <f t="shared" si="44"/>
        <v>#VALUE!</v>
      </c>
      <c r="P158" s="43">
        <f t="shared" si="45"/>
      </c>
      <c r="Q158" s="43" t="e">
        <f t="shared" si="46"/>
        <v>#VALUE!</v>
      </c>
      <c r="R158" s="44">
        <f t="shared" si="47"/>
      </c>
    </row>
    <row r="159" spans="1:18" ht="12.75">
      <c r="A159" s="130"/>
      <c r="B159" s="100"/>
      <c r="C159" s="100"/>
      <c r="D159" s="100"/>
      <c r="E159" s="104"/>
      <c r="F159" s="104"/>
      <c r="G159" s="100"/>
      <c r="H159" s="32" t="s">
        <v>520</v>
      </c>
      <c r="I159" s="33" t="str">
        <f t="shared" si="38"/>
        <v>JO43DC</v>
      </c>
      <c r="J159" s="33">
        <f t="shared" si="39"/>
        <v>8.25</v>
      </c>
      <c r="K159" s="33">
        <f t="shared" si="40"/>
        <v>53.083333333333336</v>
      </c>
      <c r="L159" s="33">
        <f t="shared" si="41"/>
      </c>
      <c r="M159" s="33" t="e">
        <f t="shared" si="42"/>
        <v>#VALUE!</v>
      </c>
      <c r="N159" s="33" t="e">
        <f t="shared" si="43"/>
        <v>#VALUE!</v>
      </c>
      <c r="O159" s="34" t="e">
        <f t="shared" si="44"/>
        <v>#VALUE!</v>
      </c>
      <c r="P159" s="43">
        <f t="shared" si="45"/>
      </c>
      <c r="Q159" s="43" t="e">
        <f t="shared" si="46"/>
        <v>#VALUE!</v>
      </c>
      <c r="R159" s="44">
        <f t="shared" si="47"/>
      </c>
    </row>
    <row r="160" spans="1:18" ht="12.75">
      <c r="A160" s="130"/>
      <c r="B160" s="100"/>
      <c r="C160" s="100"/>
      <c r="D160" s="100"/>
      <c r="E160" s="104"/>
      <c r="F160" s="104"/>
      <c r="G160" s="100"/>
      <c r="H160" s="32" t="s">
        <v>520</v>
      </c>
      <c r="I160" s="33" t="str">
        <f t="shared" si="38"/>
        <v>JO43DC</v>
      </c>
      <c r="J160" s="33">
        <f t="shared" si="39"/>
        <v>8.25</v>
      </c>
      <c r="K160" s="33">
        <f t="shared" si="40"/>
        <v>53.083333333333336</v>
      </c>
      <c r="L160" s="33">
        <f t="shared" si="41"/>
      </c>
      <c r="M160" s="33" t="e">
        <f t="shared" si="42"/>
        <v>#VALUE!</v>
      </c>
      <c r="N160" s="33" t="e">
        <f t="shared" si="43"/>
        <v>#VALUE!</v>
      </c>
      <c r="O160" s="34" t="e">
        <f t="shared" si="44"/>
        <v>#VALUE!</v>
      </c>
      <c r="P160" s="43">
        <f t="shared" si="45"/>
      </c>
      <c r="Q160" s="43" t="e">
        <f t="shared" si="46"/>
        <v>#VALUE!</v>
      </c>
      <c r="R160" s="44">
        <f t="shared" si="47"/>
      </c>
    </row>
    <row r="161" spans="1:18" ht="12.75">
      <c r="A161" s="130"/>
      <c r="B161" s="100"/>
      <c r="C161" s="100"/>
      <c r="D161" s="100"/>
      <c r="E161" s="104"/>
      <c r="F161" s="104"/>
      <c r="G161" s="100"/>
      <c r="H161" s="32" t="s">
        <v>520</v>
      </c>
      <c r="I161" s="33" t="str">
        <f t="shared" si="38"/>
        <v>JO43DC</v>
      </c>
      <c r="J161" s="33">
        <f t="shared" si="39"/>
        <v>8.25</v>
      </c>
      <c r="K161" s="33">
        <f t="shared" si="40"/>
        <v>53.083333333333336</v>
      </c>
      <c r="L161" s="33">
        <f t="shared" si="41"/>
      </c>
      <c r="M161" s="33" t="e">
        <f t="shared" si="42"/>
        <v>#VALUE!</v>
      </c>
      <c r="N161" s="33" t="e">
        <f t="shared" si="43"/>
        <v>#VALUE!</v>
      </c>
      <c r="O161" s="34" t="e">
        <f t="shared" si="44"/>
        <v>#VALUE!</v>
      </c>
      <c r="P161" s="43">
        <f t="shared" si="45"/>
      </c>
      <c r="Q161" s="43" t="e">
        <f t="shared" si="46"/>
        <v>#VALUE!</v>
      </c>
      <c r="R161" s="44">
        <f t="shared" si="47"/>
      </c>
    </row>
    <row r="162" spans="1:18" ht="12.75">
      <c r="A162" s="130"/>
      <c r="B162" s="100"/>
      <c r="C162" s="100"/>
      <c r="D162" s="100"/>
      <c r="E162" s="104"/>
      <c r="F162" s="104"/>
      <c r="G162" s="100"/>
      <c r="H162" s="32" t="s">
        <v>520</v>
      </c>
      <c r="I162" s="33" t="str">
        <f t="shared" si="38"/>
        <v>JO43DC</v>
      </c>
      <c r="J162" s="33">
        <f t="shared" si="39"/>
        <v>8.25</v>
      </c>
      <c r="K162" s="33">
        <f t="shared" si="40"/>
        <v>53.083333333333336</v>
      </c>
      <c r="L162" s="33">
        <f t="shared" si="41"/>
      </c>
      <c r="M162" s="33" t="e">
        <f t="shared" si="42"/>
        <v>#VALUE!</v>
      </c>
      <c r="N162" s="33" t="e">
        <f t="shared" si="43"/>
        <v>#VALUE!</v>
      </c>
      <c r="O162" s="34" t="e">
        <f t="shared" si="44"/>
        <v>#VALUE!</v>
      </c>
      <c r="P162" s="43">
        <f t="shared" si="45"/>
      </c>
      <c r="Q162" s="43" t="e">
        <f t="shared" si="46"/>
        <v>#VALUE!</v>
      </c>
      <c r="R162" s="44">
        <f t="shared" si="47"/>
      </c>
    </row>
    <row r="163" spans="1:18" ht="12.75">
      <c r="A163" s="130"/>
      <c r="B163" s="100"/>
      <c r="C163" s="100"/>
      <c r="D163" s="100"/>
      <c r="E163" s="104"/>
      <c r="F163" s="104"/>
      <c r="G163" s="100"/>
      <c r="H163" s="32" t="s">
        <v>520</v>
      </c>
      <c r="I163" s="33" t="str">
        <f t="shared" si="38"/>
        <v>JO43DC</v>
      </c>
      <c r="J163" s="33">
        <f t="shared" si="39"/>
        <v>8.25</v>
      </c>
      <c r="K163" s="33">
        <f t="shared" si="40"/>
        <v>53.083333333333336</v>
      </c>
      <c r="L163" s="33">
        <f t="shared" si="41"/>
      </c>
      <c r="M163" s="33" t="e">
        <f t="shared" si="42"/>
        <v>#VALUE!</v>
      </c>
      <c r="N163" s="33" t="e">
        <f t="shared" si="43"/>
        <v>#VALUE!</v>
      </c>
      <c r="O163" s="34" t="e">
        <f t="shared" si="44"/>
        <v>#VALUE!</v>
      </c>
      <c r="P163" s="43">
        <f t="shared" si="45"/>
      </c>
      <c r="Q163" s="43" t="e">
        <f t="shared" si="46"/>
        <v>#VALUE!</v>
      </c>
      <c r="R163" s="44">
        <f t="shared" si="47"/>
      </c>
    </row>
    <row r="164" spans="1:18" ht="12.75">
      <c r="A164" s="130"/>
      <c r="B164" s="100"/>
      <c r="C164" s="100"/>
      <c r="D164" s="100"/>
      <c r="E164" s="104"/>
      <c r="F164" s="104"/>
      <c r="G164" s="100"/>
      <c r="H164" s="32" t="s">
        <v>520</v>
      </c>
      <c r="I164" s="33" t="str">
        <f t="shared" si="38"/>
        <v>JO43DC</v>
      </c>
      <c r="J164" s="33">
        <f t="shared" si="39"/>
        <v>8.25</v>
      </c>
      <c r="K164" s="33">
        <f t="shared" si="40"/>
        <v>53.083333333333336</v>
      </c>
      <c r="L164" s="33">
        <f t="shared" si="41"/>
      </c>
      <c r="M164" s="33" t="e">
        <f t="shared" si="42"/>
        <v>#VALUE!</v>
      </c>
      <c r="N164" s="33" t="e">
        <f t="shared" si="43"/>
        <v>#VALUE!</v>
      </c>
      <c r="O164" s="34" t="e">
        <f t="shared" si="44"/>
        <v>#VALUE!</v>
      </c>
      <c r="P164" s="43">
        <f t="shared" si="45"/>
      </c>
      <c r="Q164" s="43" t="e">
        <f t="shared" si="46"/>
        <v>#VALUE!</v>
      </c>
      <c r="R164" s="44">
        <f t="shared" si="47"/>
      </c>
    </row>
    <row r="165" spans="1:18" ht="12.75">
      <c r="A165" s="130"/>
      <c r="B165" s="100"/>
      <c r="C165" s="100"/>
      <c r="D165" s="100"/>
      <c r="E165" s="104"/>
      <c r="F165" s="104"/>
      <c r="G165" s="100"/>
      <c r="H165" s="32" t="s">
        <v>520</v>
      </c>
      <c r="I165" s="33" t="str">
        <f t="shared" si="38"/>
        <v>JO43DC</v>
      </c>
      <c r="J165" s="33">
        <f t="shared" si="39"/>
        <v>8.25</v>
      </c>
      <c r="K165" s="33">
        <f t="shared" si="40"/>
        <v>53.083333333333336</v>
      </c>
      <c r="L165" s="33">
        <f t="shared" si="41"/>
      </c>
      <c r="M165" s="33" t="e">
        <f t="shared" si="42"/>
        <v>#VALUE!</v>
      </c>
      <c r="N165" s="33" t="e">
        <f t="shared" si="43"/>
        <v>#VALUE!</v>
      </c>
      <c r="O165" s="34" t="e">
        <f t="shared" si="44"/>
        <v>#VALUE!</v>
      </c>
      <c r="P165" s="43">
        <f t="shared" si="45"/>
      </c>
      <c r="Q165" s="43" t="e">
        <f t="shared" si="46"/>
        <v>#VALUE!</v>
      </c>
      <c r="R165" s="44">
        <f t="shared" si="47"/>
      </c>
    </row>
    <row r="166" spans="1:18" ht="12.75">
      <c r="A166" s="130"/>
      <c r="B166" s="100"/>
      <c r="C166" s="100"/>
      <c r="D166" s="100"/>
      <c r="E166" s="104"/>
      <c r="F166" s="104"/>
      <c r="G166" s="100"/>
      <c r="H166" s="32" t="s">
        <v>520</v>
      </c>
      <c r="I166" s="33" t="str">
        <f aca="true" t="shared" si="48" ref="I166:I220">UPPER($C$2)</f>
        <v>JO43DC</v>
      </c>
      <c r="J166" s="33">
        <f aca="true" t="shared" si="49" ref="J166:J220">(CODE(MID(I166,1,1))-74)*20+MID(I166,3,1)*2+(CODE(MID(I166,5,1))-65)/12</f>
        <v>8.25</v>
      </c>
      <c r="K166" s="33">
        <f aca="true" t="shared" si="50" ref="K166:K210">(CODE(MID(I166,2,1))-74)*10+MID(I166,4,1)*1+(CODE(MID(I166,6,1))-65)/24</f>
        <v>53.083333333333336</v>
      </c>
      <c r="L166" s="33">
        <f aca="true" t="shared" si="51" ref="L166:L210">UPPER(C166)</f>
      </c>
      <c r="M166" s="33" t="e">
        <f aca="true" t="shared" si="52" ref="M166:M220">(CODE(MID(L166,1,1))-74)*20+MID(L166,3,1)*2+(CODE(MID(L166,5,1))-65)/12</f>
        <v>#VALUE!</v>
      </c>
      <c r="N166" s="33" t="e">
        <f aca="true" t="shared" si="53" ref="N166:N210">(CODE(MID(L166,2,1))-74)*10+MID(L166,4,1)*1+(CODE(MID(L166,6,1))-65)/24</f>
        <v>#VALUE!</v>
      </c>
      <c r="O166" s="34" t="e">
        <f aca="true" t="shared" si="54" ref="O166:O210">ACOS(SIN(N166*PI()/180)*SIN(K166*PI()/180)+COS(N166*PI()/180)*COS(K166*PI()/180)*COS((J166-M166)*PI()/180))</f>
        <v>#VALUE!</v>
      </c>
      <c r="P166" s="43">
        <f aca="true" t="shared" si="55" ref="P166:P210">IF(C166="","",6371.3*O166)</f>
      </c>
      <c r="Q166" s="43" t="e">
        <f aca="true" t="shared" si="56" ref="Q166:Q210">ACOS((SIN(N166*PI()/180)-SIN(K166*PI()/180)*COS(O166))/(COS(K166*PI()/180)*SIN(O166)))*180/PI()</f>
        <v>#VALUE!</v>
      </c>
      <c r="R166" s="44">
        <f aca="true" t="shared" si="57" ref="R166:R210">IF(C166="","",IF((SIN((M166-J166)*PI()/180))&lt;0,360-Q166,Q166))</f>
      </c>
    </row>
    <row r="167" spans="1:18" ht="12.75">
      <c r="A167" s="130"/>
      <c r="B167" s="100"/>
      <c r="C167" s="100"/>
      <c r="D167" s="100"/>
      <c r="E167" s="104"/>
      <c r="F167" s="104"/>
      <c r="G167" s="100"/>
      <c r="H167" s="32" t="s">
        <v>520</v>
      </c>
      <c r="I167" s="33" t="str">
        <f t="shared" si="48"/>
        <v>JO43DC</v>
      </c>
      <c r="J167" s="33">
        <f t="shared" si="49"/>
        <v>8.25</v>
      </c>
      <c r="K167" s="33">
        <f t="shared" si="50"/>
        <v>53.083333333333336</v>
      </c>
      <c r="L167" s="33">
        <f t="shared" si="51"/>
      </c>
      <c r="M167" s="33" t="e">
        <f t="shared" si="52"/>
        <v>#VALUE!</v>
      </c>
      <c r="N167" s="33" t="e">
        <f t="shared" si="53"/>
        <v>#VALUE!</v>
      </c>
      <c r="O167" s="34" t="e">
        <f t="shared" si="54"/>
        <v>#VALUE!</v>
      </c>
      <c r="P167" s="43">
        <f t="shared" si="55"/>
      </c>
      <c r="Q167" s="43" t="e">
        <f t="shared" si="56"/>
        <v>#VALUE!</v>
      </c>
      <c r="R167" s="44">
        <f t="shared" si="57"/>
      </c>
    </row>
    <row r="168" spans="1:18" ht="12.75">
      <c r="A168" s="130"/>
      <c r="B168" s="100"/>
      <c r="C168" s="100"/>
      <c r="D168" s="100"/>
      <c r="E168" s="104"/>
      <c r="F168" s="104"/>
      <c r="G168" s="100"/>
      <c r="H168" s="32" t="s">
        <v>520</v>
      </c>
      <c r="I168" s="33" t="str">
        <f t="shared" si="48"/>
        <v>JO43DC</v>
      </c>
      <c r="J168" s="33">
        <f t="shared" si="49"/>
        <v>8.25</v>
      </c>
      <c r="K168" s="33">
        <f t="shared" si="50"/>
        <v>53.083333333333336</v>
      </c>
      <c r="L168" s="33">
        <f t="shared" si="51"/>
      </c>
      <c r="M168" s="33" t="e">
        <f t="shared" si="52"/>
        <v>#VALUE!</v>
      </c>
      <c r="N168" s="33" t="e">
        <f t="shared" si="53"/>
        <v>#VALUE!</v>
      </c>
      <c r="O168" s="34" t="e">
        <f t="shared" si="54"/>
        <v>#VALUE!</v>
      </c>
      <c r="P168" s="43">
        <f t="shared" si="55"/>
      </c>
      <c r="Q168" s="43" t="e">
        <f t="shared" si="56"/>
        <v>#VALUE!</v>
      </c>
      <c r="R168" s="44">
        <f t="shared" si="57"/>
      </c>
    </row>
    <row r="169" spans="1:18" ht="12.75">
      <c r="A169" s="130"/>
      <c r="B169" s="100"/>
      <c r="C169" s="100"/>
      <c r="D169" s="100"/>
      <c r="E169" s="104"/>
      <c r="F169" s="104"/>
      <c r="G169" s="100"/>
      <c r="H169" s="32" t="s">
        <v>520</v>
      </c>
      <c r="I169" s="33" t="str">
        <f t="shared" si="48"/>
        <v>JO43DC</v>
      </c>
      <c r="J169" s="33">
        <f t="shared" si="49"/>
        <v>8.25</v>
      </c>
      <c r="K169" s="33">
        <f t="shared" si="50"/>
        <v>53.083333333333336</v>
      </c>
      <c r="L169" s="33">
        <f t="shared" si="51"/>
      </c>
      <c r="M169" s="33" t="e">
        <f t="shared" si="52"/>
        <v>#VALUE!</v>
      </c>
      <c r="N169" s="33" t="e">
        <f t="shared" si="53"/>
        <v>#VALUE!</v>
      </c>
      <c r="O169" s="34" t="e">
        <f t="shared" si="54"/>
        <v>#VALUE!</v>
      </c>
      <c r="P169" s="43">
        <f t="shared" si="55"/>
      </c>
      <c r="Q169" s="43" t="e">
        <f t="shared" si="56"/>
        <v>#VALUE!</v>
      </c>
      <c r="R169" s="44">
        <f t="shared" si="57"/>
      </c>
    </row>
    <row r="170" spans="1:18" ht="12.75">
      <c r="A170" s="130"/>
      <c r="B170" s="100"/>
      <c r="C170" s="100"/>
      <c r="D170" s="100"/>
      <c r="E170" s="104"/>
      <c r="F170" s="104"/>
      <c r="G170" s="100"/>
      <c r="H170" s="32" t="s">
        <v>520</v>
      </c>
      <c r="I170" s="33" t="str">
        <f t="shared" si="48"/>
        <v>JO43DC</v>
      </c>
      <c r="J170" s="33">
        <f t="shared" si="49"/>
        <v>8.25</v>
      </c>
      <c r="K170" s="33">
        <f t="shared" si="50"/>
        <v>53.083333333333336</v>
      </c>
      <c r="L170" s="33">
        <f t="shared" si="51"/>
      </c>
      <c r="M170" s="33" t="e">
        <f t="shared" si="52"/>
        <v>#VALUE!</v>
      </c>
      <c r="N170" s="33" t="e">
        <f t="shared" si="53"/>
        <v>#VALUE!</v>
      </c>
      <c r="O170" s="34" t="e">
        <f t="shared" si="54"/>
        <v>#VALUE!</v>
      </c>
      <c r="P170" s="43">
        <f t="shared" si="55"/>
      </c>
      <c r="Q170" s="43" t="e">
        <f t="shared" si="56"/>
        <v>#VALUE!</v>
      </c>
      <c r="R170" s="44">
        <f t="shared" si="57"/>
      </c>
    </row>
    <row r="171" spans="1:18" ht="12.75">
      <c r="A171" s="130"/>
      <c r="B171" s="100"/>
      <c r="C171" s="100"/>
      <c r="D171" s="100"/>
      <c r="E171" s="104"/>
      <c r="F171" s="104"/>
      <c r="G171" s="100"/>
      <c r="H171" s="32" t="s">
        <v>520</v>
      </c>
      <c r="I171" s="33" t="str">
        <f t="shared" si="48"/>
        <v>JO43DC</v>
      </c>
      <c r="J171" s="33">
        <f t="shared" si="49"/>
        <v>8.25</v>
      </c>
      <c r="K171" s="33">
        <f t="shared" si="50"/>
        <v>53.083333333333336</v>
      </c>
      <c r="L171" s="33">
        <f t="shared" si="51"/>
      </c>
      <c r="M171" s="33" t="e">
        <f t="shared" si="52"/>
        <v>#VALUE!</v>
      </c>
      <c r="N171" s="33" t="e">
        <f t="shared" si="53"/>
        <v>#VALUE!</v>
      </c>
      <c r="O171" s="34" t="e">
        <f t="shared" si="54"/>
        <v>#VALUE!</v>
      </c>
      <c r="P171" s="43">
        <f t="shared" si="55"/>
      </c>
      <c r="Q171" s="43" t="e">
        <f t="shared" si="56"/>
        <v>#VALUE!</v>
      </c>
      <c r="R171" s="44">
        <f t="shared" si="57"/>
      </c>
    </row>
    <row r="172" spans="1:18" ht="12.75">
      <c r="A172" s="130"/>
      <c r="B172" s="100"/>
      <c r="C172" s="100"/>
      <c r="D172" s="100"/>
      <c r="E172" s="104"/>
      <c r="F172" s="104"/>
      <c r="G172" s="100"/>
      <c r="H172" s="32" t="s">
        <v>520</v>
      </c>
      <c r="I172" s="33" t="str">
        <f t="shared" si="48"/>
        <v>JO43DC</v>
      </c>
      <c r="J172" s="33">
        <f t="shared" si="49"/>
        <v>8.25</v>
      </c>
      <c r="K172" s="33">
        <f t="shared" si="50"/>
        <v>53.083333333333336</v>
      </c>
      <c r="L172" s="33">
        <f t="shared" si="51"/>
      </c>
      <c r="M172" s="33" t="e">
        <f t="shared" si="52"/>
        <v>#VALUE!</v>
      </c>
      <c r="N172" s="33" t="e">
        <f t="shared" si="53"/>
        <v>#VALUE!</v>
      </c>
      <c r="O172" s="34" t="e">
        <f t="shared" si="54"/>
        <v>#VALUE!</v>
      </c>
      <c r="P172" s="43">
        <f t="shared" si="55"/>
      </c>
      <c r="Q172" s="43" t="e">
        <f t="shared" si="56"/>
        <v>#VALUE!</v>
      </c>
      <c r="R172" s="44">
        <f t="shared" si="57"/>
      </c>
    </row>
    <row r="173" spans="1:18" ht="12.75">
      <c r="A173" s="130"/>
      <c r="B173" s="100"/>
      <c r="C173" s="100"/>
      <c r="D173" s="100"/>
      <c r="E173" s="104"/>
      <c r="F173" s="104"/>
      <c r="G173" s="100"/>
      <c r="H173" s="32" t="s">
        <v>520</v>
      </c>
      <c r="I173" s="33" t="str">
        <f t="shared" si="48"/>
        <v>JO43DC</v>
      </c>
      <c r="J173" s="33">
        <f t="shared" si="49"/>
        <v>8.25</v>
      </c>
      <c r="K173" s="33">
        <f t="shared" si="50"/>
        <v>53.083333333333336</v>
      </c>
      <c r="L173" s="33">
        <f t="shared" si="51"/>
      </c>
      <c r="M173" s="33" t="e">
        <f t="shared" si="52"/>
        <v>#VALUE!</v>
      </c>
      <c r="N173" s="33" t="e">
        <f t="shared" si="53"/>
        <v>#VALUE!</v>
      </c>
      <c r="O173" s="34" t="e">
        <f t="shared" si="54"/>
        <v>#VALUE!</v>
      </c>
      <c r="P173" s="43">
        <f t="shared" si="55"/>
      </c>
      <c r="Q173" s="43" t="e">
        <f t="shared" si="56"/>
        <v>#VALUE!</v>
      </c>
      <c r="R173" s="44">
        <f t="shared" si="57"/>
      </c>
    </row>
    <row r="174" spans="1:18" ht="12.75">
      <c r="A174" s="130"/>
      <c r="B174" s="100"/>
      <c r="C174" s="100"/>
      <c r="D174" s="100"/>
      <c r="E174" s="104"/>
      <c r="F174" s="104"/>
      <c r="G174" s="100"/>
      <c r="H174" s="32" t="s">
        <v>520</v>
      </c>
      <c r="I174" s="33" t="str">
        <f t="shared" si="48"/>
        <v>JO43DC</v>
      </c>
      <c r="J174" s="33">
        <f t="shared" si="49"/>
        <v>8.25</v>
      </c>
      <c r="K174" s="33">
        <f t="shared" si="50"/>
        <v>53.083333333333336</v>
      </c>
      <c r="L174" s="33">
        <f t="shared" si="51"/>
      </c>
      <c r="M174" s="33" t="e">
        <f t="shared" si="52"/>
        <v>#VALUE!</v>
      </c>
      <c r="N174" s="33" t="e">
        <f t="shared" si="53"/>
        <v>#VALUE!</v>
      </c>
      <c r="O174" s="34" t="e">
        <f t="shared" si="54"/>
        <v>#VALUE!</v>
      </c>
      <c r="P174" s="43">
        <f t="shared" si="55"/>
      </c>
      <c r="Q174" s="43" t="e">
        <f t="shared" si="56"/>
        <v>#VALUE!</v>
      </c>
      <c r="R174" s="44">
        <f t="shared" si="57"/>
      </c>
    </row>
    <row r="175" spans="1:18" ht="12.75">
      <c r="A175" s="130"/>
      <c r="B175" s="100"/>
      <c r="C175" s="100"/>
      <c r="D175" s="100"/>
      <c r="E175" s="104"/>
      <c r="F175" s="104"/>
      <c r="G175" s="100"/>
      <c r="H175" s="32" t="s">
        <v>520</v>
      </c>
      <c r="I175" s="33" t="str">
        <f t="shared" si="48"/>
        <v>JO43DC</v>
      </c>
      <c r="J175" s="33">
        <f t="shared" si="49"/>
        <v>8.25</v>
      </c>
      <c r="K175" s="33">
        <f t="shared" si="50"/>
        <v>53.083333333333336</v>
      </c>
      <c r="L175" s="33">
        <f t="shared" si="51"/>
      </c>
      <c r="M175" s="33" t="e">
        <f t="shared" si="52"/>
        <v>#VALUE!</v>
      </c>
      <c r="N175" s="33" t="e">
        <f t="shared" si="53"/>
        <v>#VALUE!</v>
      </c>
      <c r="O175" s="34" t="e">
        <f t="shared" si="54"/>
        <v>#VALUE!</v>
      </c>
      <c r="P175" s="43">
        <f t="shared" si="55"/>
      </c>
      <c r="Q175" s="43" t="e">
        <f t="shared" si="56"/>
        <v>#VALUE!</v>
      </c>
      <c r="R175" s="44">
        <f t="shared" si="57"/>
      </c>
    </row>
    <row r="176" spans="1:18" ht="12.75">
      <c r="A176" s="130"/>
      <c r="B176" s="100"/>
      <c r="C176" s="100"/>
      <c r="D176" s="100"/>
      <c r="E176" s="104"/>
      <c r="F176" s="104"/>
      <c r="G176" s="100"/>
      <c r="H176" s="32" t="s">
        <v>520</v>
      </c>
      <c r="I176" s="33" t="str">
        <f t="shared" si="48"/>
        <v>JO43DC</v>
      </c>
      <c r="J176" s="33">
        <f t="shared" si="49"/>
        <v>8.25</v>
      </c>
      <c r="K176" s="33">
        <f t="shared" si="50"/>
        <v>53.083333333333336</v>
      </c>
      <c r="L176" s="33">
        <f t="shared" si="51"/>
      </c>
      <c r="M176" s="33" t="e">
        <f t="shared" si="52"/>
        <v>#VALUE!</v>
      </c>
      <c r="N176" s="33" t="e">
        <f t="shared" si="53"/>
        <v>#VALUE!</v>
      </c>
      <c r="O176" s="34" t="e">
        <f t="shared" si="54"/>
        <v>#VALUE!</v>
      </c>
      <c r="P176" s="43">
        <f t="shared" si="55"/>
      </c>
      <c r="Q176" s="43" t="e">
        <f t="shared" si="56"/>
        <v>#VALUE!</v>
      </c>
      <c r="R176" s="44">
        <f t="shared" si="57"/>
      </c>
    </row>
    <row r="177" spans="1:18" ht="12.75">
      <c r="A177" s="130"/>
      <c r="B177" s="100"/>
      <c r="C177" s="100"/>
      <c r="D177" s="100"/>
      <c r="E177" s="104"/>
      <c r="F177" s="104"/>
      <c r="G177" s="100"/>
      <c r="H177" s="32" t="s">
        <v>520</v>
      </c>
      <c r="I177" s="33" t="str">
        <f t="shared" si="48"/>
        <v>JO43DC</v>
      </c>
      <c r="J177" s="33">
        <f t="shared" si="49"/>
        <v>8.25</v>
      </c>
      <c r="K177" s="33">
        <f t="shared" si="50"/>
        <v>53.083333333333336</v>
      </c>
      <c r="L177" s="33">
        <f t="shared" si="51"/>
      </c>
      <c r="M177" s="33" t="e">
        <f t="shared" si="52"/>
        <v>#VALUE!</v>
      </c>
      <c r="N177" s="33" t="e">
        <f t="shared" si="53"/>
        <v>#VALUE!</v>
      </c>
      <c r="O177" s="34" t="e">
        <f t="shared" si="54"/>
        <v>#VALUE!</v>
      </c>
      <c r="P177" s="43">
        <f t="shared" si="55"/>
      </c>
      <c r="Q177" s="43" t="e">
        <f t="shared" si="56"/>
        <v>#VALUE!</v>
      </c>
      <c r="R177" s="44">
        <f t="shared" si="57"/>
      </c>
    </row>
    <row r="178" spans="1:18" ht="12.75">
      <c r="A178" s="130"/>
      <c r="B178" s="100"/>
      <c r="C178" s="100"/>
      <c r="D178" s="100"/>
      <c r="E178" s="104"/>
      <c r="F178" s="104"/>
      <c r="G178" s="100"/>
      <c r="H178" s="32" t="s">
        <v>520</v>
      </c>
      <c r="I178" s="33" t="str">
        <f t="shared" si="48"/>
        <v>JO43DC</v>
      </c>
      <c r="J178" s="33">
        <f t="shared" si="49"/>
        <v>8.25</v>
      </c>
      <c r="K178" s="33">
        <f t="shared" si="50"/>
        <v>53.083333333333336</v>
      </c>
      <c r="L178" s="33">
        <f t="shared" si="51"/>
      </c>
      <c r="M178" s="33" t="e">
        <f t="shared" si="52"/>
        <v>#VALUE!</v>
      </c>
      <c r="N178" s="33" t="e">
        <f t="shared" si="53"/>
        <v>#VALUE!</v>
      </c>
      <c r="O178" s="34" t="e">
        <f t="shared" si="54"/>
        <v>#VALUE!</v>
      </c>
      <c r="P178" s="43">
        <f t="shared" si="55"/>
      </c>
      <c r="Q178" s="43" t="e">
        <f t="shared" si="56"/>
        <v>#VALUE!</v>
      </c>
      <c r="R178" s="44">
        <f t="shared" si="57"/>
      </c>
    </row>
    <row r="179" spans="1:18" ht="12.75">
      <c r="A179" s="130"/>
      <c r="B179" s="100"/>
      <c r="C179" s="100"/>
      <c r="D179" s="100"/>
      <c r="E179" s="104"/>
      <c r="F179" s="104"/>
      <c r="G179" s="100"/>
      <c r="H179" s="32" t="s">
        <v>520</v>
      </c>
      <c r="I179" s="33" t="str">
        <f t="shared" si="48"/>
        <v>JO43DC</v>
      </c>
      <c r="J179" s="33">
        <f t="shared" si="49"/>
        <v>8.25</v>
      </c>
      <c r="K179" s="33">
        <f t="shared" si="50"/>
        <v>53.083333333333336</v>
      </c>
      <c r="L179" s="33">
        <f t="shared" si="51"/>
      </c>
      <c r="M179" s="33" t="e">
        <f t="shared" si="52"/>
        <v>#VALUE!</v>
      </c>
      <c r="N179" s="33" t="e">
        <f t="shared" si="53"/>
        <v>#VALUE!</v>
      </c>
      <c r="O179" s="34" t="e">
        <f t="shared" si="54"/>
        <v>#VALUE!</v>
      </c>
      <c r="P179" s="43">
        <f t="shared" si="55"/>
      </c>
      <c r="Q179" s="43" t="e">
        <f t="shared" si="56"/>
        <v>#VALUE!</v>
      </c>
      <c r="R179" s="44">
        <f t="shared" si="57"/>
      </c>
    </row>
    <row r="180" spans="1:18" ht="12.75">
      <c r="A180" s="130"/>
      <c r="B180" s="100"/>
      <c r="C180" s="100"/>
      <c r="D180" s="100"/>
      <c r="E180" s="104"/>
      <c r="F180" s="104"/>
      <c r="G180" s="100"/>
      <c r="H180" s="32" t="s">
        <v>520</v>
      </c>
      <c r="I180" s="33" t="str">
        <f t="shared" si="48"/>
        <v>JO43DC</v>
      </c>
      <c r="J180" s="33">
        <f t="shared" si="49"/>
        <v>8.25</v>
      </c>
      <c r="K180" s="33">
        <f t="shared" si="50"/>
        <v>53.083333333333336</v>
      </c>
      <c r="L180" s="33">
        <f t="shared" si="51"/>
      </c>
      <c r="M180" s="33" t="e">
        <f t="shared" si="52"/>
        <v>#VALUE!</v>
      </c>
      <c r="N180" s="33" t="e">
        <f t="shared" si="53"/>
        <v>#VALUE!</v>
      </c>
      <c r="O180" s="34" t="e">
        <f t="shared" si="54"/>
        <v>#VALUE!</v>
      </c>
      <c r="P180" s="43">
        <f t="shared" si="55"/>
      </c>
      <c r="Q180" s="43" t="e">
        <f t="shared" si="56"/>
        <v>#VALUE!</v>
      </c>
      <c r="R180" s="44">
        <f t="shared" si="57"/>
      </c>
    </row>
    <row r="181" spans="1:18" ht="12.75">
      <c r="A181" s="130"/>
      <c r="B181" s="100"/>
      <c r="C181" s="100"/>
      <c r="D181" s="100"/>
      <c r="E181" s="104"/>
      <c r="F181" s="104"/>
      <c r="G181" s="100"/>
      <c r="H181" s="32" t="s">
        <v>520</v>
      </c>
      <c r="I181" s="33" t="str">
        <f t="shared" si="48"/>
        <v>JO43DC</v>
      </c>
      <c r="J181" s="33">
        <f t="shared" si="49"/>
        <v>8.25</v>
      </c>
      <c r="K181" s="33">
        <f t="shared" si="50"/>
        <v>53.083333333333336</v>
      </c>
      <c r="L181" s="33">
        <f t="shared" si="51"/>
      </c>
      <c r="M181" s="33" t="e">
        <f t="shared" si="52"/>
        <v>#VALUE!</v>
      </c>
      <c r="N181" s="33" t="e">
        <f t="shared" si="53"/>
        <v>#VALUE!</v>
      </c>
      <c r="O181" s="34" t="e">
        <f t="shared" si="54"/>
        <v>#VALUE!</v>
      </c>
      <c r="P181" s="43">
        <f t="shared" si="55"/>
      </c>
      <c r="Q181" s="43" t="e">
        <f t="shared" si="56"/>
        <v>#VALUE!</v>
      </c>
      <c r="R181" s="44">
        <f t="shared" si="57"/>
      </c>
    </row>
    <row r="182" spans="1:18" ht="12.75">
      <c r="A182" s="130"/>
      <c r="B182" s="100"/>
      <c r="C182" s="100"/>
      <c r="D182" s="100"/>
      <c r="E182" s="104"/>
      <c r="F182" s="104"/>
      <c r="G182" s="100"/>
      <c r="H182" s="32" t="s">
        <v>520</v>
      </c>
      <c r="I182" s="33" t="str">
        <f t="shared" si="48"/>
        <v>JO43DC</v>
      </c>
      <c r="J182" s="33">
        <f t="shared" si="49"/>
        <v>8.25</v>
      </c>
      <c r="K182" s="33">
        <f t="shared" si="50"/>
        <v>53.083333333333336</v>
      </c>
      <c r="L182" s="33">
        <f t="shared" si="51"/>
      </c>
      <c r="M182" s="33" t="e">
        <f t="shared" si="52"/>
        <v>#VALUE!</v>
      </c>
      <c r="N182" s="33" t="e">
        <f t="shared" si="53"/>
        <v>#VALUE!</v>
      </c>
      <c r="O182" s="34" t="e">
        <f t="shared" si="54"/>
        <v>#VALUE!</v>
      </c>
      <c r="P182" s="43">
        <f t="shared" si="55"/>
      </c>
      <c r="Q182" s="43" t="e">
        <f t="shared" si="56"/>
        <v>#VALUE!</v>
      </c>
      <c r="R182" s="44">
        <f t="shared" si="57"/>
      </c>
    </row>
    <row r="183" spans="1:18" ht="12.75">
      <c r="A183" s="130"/>
      <c r="B183" s="100"/>
      <c r="C183" s="100"/>
      <c r="D183" s="100"/>
      <c r="E183" s="104"/>
      <c r="F183" s="104"/>
      <c r="G183" s="100"/>
      <c r="H183" s="32" t="s">
        <v>520</v>
      </c>
      <c r="I183" s="33" t="str">
        <f t="shared" si="48"/>
        <v>JO43DC</v>
      </c>
      <c r="J183" s="33">
        <f t="shared" si="49"/>
        <v>8.25</v>
      </c>
      <c r="K183" s="33">
        <f t="shared" si="50"/>
        <v>53.083333333333336</v>
      </c>
      <c r="L183" s="33">
        <f t="shared" si="51"/>
      </c>
      <c r="M183" s="33" t="e">
        <f t="shared" si="52"/>
        <v>#VALUE!</v>
      </c>
      <c r="N183" s="33" t="e">
        <f t="shared" si="53"/>
        <v>#VALUE!</v>
      </c>
      <c r="O183" s="34" t="e">
        <f t="shared" si="54"/>
        <v>#VALUE!</v>
      </c>
      <c r="P183" s="43">
        <f t="shared" si="55"/>
      </c>
      <c r="Q183" s="43" t="e">
        <f t="shared" si="56"/>
        <v>#VALUE!</v>
      </c>
      <c r="R183" s="44">
        <f t="shared" si="57"/>
      </c>
    </row>
    <row r="184" spans="1:18" ht="12.75">
      <c r="A184" s="130"/>
      <c r="B184" s="100"/>
      <c r="C184" s="100"/>
      <c r="D184" s="100"/>
      <c r="E184" s="104"/>
      <c r="F184" s="104"/>
      <c r="G184" s="100"/>
      <c r="H184" s="32" t="s">
        <v>520</v>
      </c>
      <c r="I184" s="33" t="str">
        <f t="shared" si="48"/>
        <v>JO43DC</v>
      </c>
      <c r="J184" s="33">
        <f t="shared" si="49"/>
        <v>8.25</v>
      </c>
      <c r="K184" s="33">
        <f t="shared" si="50"/>
        <v>53.083333333333336</v>
      </c>
      <c r="L184" s="33">
        <f t="shared" si="51"/>
      </c>
      <c r="M184" s="33" t="e">
        <f t="shared" si="52"/>
        <v>#VALUE!</v>
      </c>
      <c r="N184" s="33" t="e">
        <f t="shared" si="53"/>
        <v>#VALUE!</v>
      </c>
      <c r="O184" s="34" t="e">
        <f t="shared" si="54"/>
        <v>#VALUE!</v>
      </c>
      <c r="P184" s="43">
        <f t="shared" si="55"/>
      </c>
      <c r="Q184" s="43" t="e">
        <f t="shared" si="56"/>
        <v>#VALUE!</v>
      </c>
      <c r="R184" s="44">
        <f t="shared" si="57"/>
      </c>
    </row>
    <row r="185" spans="1:18" ht="12.75">
      <c r="A185" s="130"/>
      <c r="B185" s="100"/>
      <c r="C185" s="100"/>
      <c r="D185" s="100"/>
      <c r="E185" s="104"/>
      <c r="F185" s="104"/>
      <c r="G185" s="100"/>
      <c r="H185" s="32" t="s">
        <v>520</v>
      </c>
      <c r="I185" s="33" t="str">
        <f t="shared" si="48"/>
        <v>JO43DC</v>
      </c>
      <c r="J185" s="33">
        <f t="shared" si="49"/>
        <v>8.25</v>
      </c>
      <c r="K185" s="33">
        <f t="shared" si="50"/>
        <v>53.083333333333336</v>
      </c>
      <c r="L185" s="33">
        <f t="shared" si="51"/>
      </c>
      <c r="M185" s="33" t="e">
        <f t="shared" si="52"/>
        <v>#VALUE!</v>
      </c>
      <c r="N185" s="33" t="e">
        <f t="shared" si="53"/>
        <v>#VALUE!</v>
      </c>
      <c r="O185" s="34" t="e">
        <f t="shared" si="54"/>
        <v>#VALUE!</v>
      </c>
      <c r="P185" s="43">
        <f t="shared" si="55"/>
      </c>
      <c r="Q185" s="43" t="e">
        <f t="shared" si="56"/>
        <v>#VALUE!</v>
      </c>
      <c r="R185" s="44">
        <f t="shared" si="57"/>
      </c>
    </row>
    <row r="186" spans="1:18" ht="12.75">
      <c r="A186" s="130"/>
      <c r="B186" s="100"/>
      <c r="C186" s="100"/>
      <c r="D186" s="100"/>
      <c r="E186" s="104"/>
      <c r="F186" s="104"/>
      <c r="G186" s="100"/>
      <c r="H186" s="32" t="s">
        <v>520</v>
      </c>
      <c r="I186" s="33" t="str">
        <f t="shared" si="48"/>
        <v>JO43DC</v>
      </c>
      <c r="J186" s="33">
        <f t="shared" si="49"/>
        <v>8.25</v>
      </c>
      <c r="K186" s="33">
        <f t="shared" si="50"/>
        <v>53.083333333333336</v>
      </c>
      <c r="L186" s="33">
        <f t="shared" si="51"/>
      </c>
      <c r="M186" s="33" t="e">
        <f t="shared" si="52"/>
        <v>#VALUE!</v>
      </c>
      <c r="N186" s="33" t="e">
        <f t="shared" si="53"/>
        <v>#VALUE!</v>
      </c>
      <c r="O186" s="34" t="e">
        <f t="shared" si="54"/>
        <v>#VALUE!</v>
      </c>
      <c r="P186" s="43">
        <f t="shared" si="55"/>
      </c>
      <c r="Q186" s="43" t="e">
        <f t="shared" si="56"/>
        <v>#VALUE!</v>
      </c>
      <c r="R186" s="44">
        <f t="shared" si="57"/>
      </c>
    </row>
    <row r="187" spans="1:18" ht="12.75">
      <c r="A187" s="130"/>
      <c r="B187" s="100"/>
      <c r="C187" s="100"/>
      <c r="D187" s="100"/>
      <c r="E187" s="104"/>
      <c r="F187" s="104"/>
      <c r="G187" s="100"/>
      <c r="H187" s="32" t="s">
        <v>520</v>
      </c>
      <c r="I187" s="33" t="str">
        <f t="shared" si="48"/>
        <v>JO43DC</v>
      </c>
      <c r="J187" s="33">
        <f t="shared" si="49"/>
        <v>8.25</v>
      </c>
      <c r="K187" s="33">
        <f t="shared" si="50"/>
        <v>53.083333333333336</v>
      </c>
      <c r="L187" s="33">
        <f t="shared" si="51"/>
      </c>
      <c r="M187" s="33" t="e">
        <f t="shared" si="52"/>
        <v>#VALUE!</v>
      </c>
      <c r="N187" s="33" t="e">
        <f t="shared" si="53"/>
        <v>#VALUE!</v>
      </c>
      <c r="O187" s="34" t="e">
        <f t="shared" si="54"/>
        <v>#VALUE!</v>
      </c>
      <c r="P187" s="43">
        <f t="shared" si="55"/>
      </c>
      <c r="Q187" s="43" t="e">
        <f t="shared" si="56"/>
        <v>#VALUE!</v>
      </c>
      <c r="R187" s="44">
        <f t="shared" si="57"/>
      </c>
    </row>
    <row r="188" spans="1:18" ht="12.75">
      <c r="A188" s="130"/>
      <c r="B188" s="100"/>
      <c r="C188" s="100"/>
      <c r="D188" s="100"/>
      <c r="E188" s="104"/>
      <c r="F188" s="104"/>
      <c r="G188" s="100"/>
      <c r="H188" s="32" t="s">
        <v>520</v>
      </c>
      <c r="I188" s="33" t="str">
        <f t="shared" si="48"/>
        <v>JO43DC</v>
      </c>
      <c r="J188" s="33">
        <f t="shared" si="49"/>
        <v>8.25</v>
      </c>
      <c r="K188" s="33">
        <f t="shared" si="50"/>
        <v>53.083333333333336</v>
      </c>
      <c r="L188" s="33">
        <f t="shared" si="51"/>
      </c>
      <c r="M188" s="33" t="e">
        <f t="shared" si="52"/>
        <v>#VALUE!</v>
      </c>
      <c r="N188" s="33" t="e">
        <f t="shared" si="53"/>
        <v>#VALUE!</v>
      </c>
      <c r="O188" s="34" t="e">
        <f t="shared" si="54"/>
        <v>#VALUE!</v>
      </c>
      <c r="P188" s="43">
        <f t="shared" si="55"/>
      </c>
      <c r="Q188" s="43" t="e">
        <f t="shared" si="56"/>
        <v>#VALUE!</v>
      </c>
      <c r="R188" s="44">
        <f t="shared" si="57"/>
      </c>
    </row>
    <row r="189" spans="1:18" ht="12.75">
      <c r="A189" s="130"/>
      <c r="B189" s="100"/>
      <c r="C189" s="100"/>
      <c r="D189" s="100"/>
      <c r="E189" s="104"/>
      <c r="F189" s="104"/>
      <c r="G189" s="100"/>
      <c r="H189" s="32" t="s">
        <v>520</v>
      </c>
      <c r="I189" s="33" t="str">
        <f t="shared" si="48"/>
        <v>JO43DC</v>
      </c>
      <c r="J189" s="33">
        <f t="shared" si="49"/>
        <v>8.25</v>
      </c>
      <c r="K189" s="33">
        <f t="shared" si="50"/>
        <v>53.083333333333336</v>
      </c>
      <c r="L189" s="33">
        <f t="shared" si="51"/>
      </c>
      <c r="M189" s="33" t="e">
        <f t="shared" si="52"/>
        <v>#VALUE!</v>
      </c>
      <c r="N189" s="33" t="e">
        <f t="shared" si="53"/>
        <v>#VALUE!</v>
      </c>
      <c r="O189" s="34" t="e">
        <f t="shared" si="54"/>
        <v>#VALUE!</v>
      </c>
      <c r="P189" s="43">
        <f t="shared" si="55"/>
      </c>
      <c r="Q189" s="43" t="e">
        <f t="shared" si="56"/>
        <v>#VALUE!</v>
      </c>
      <c r="R189" s="44">
        <f t="shared" si="57"/>
      </c>
    </row>
    <row r="190" spans="1:18" ht="12.75">
      <c r="A190" s="130"/>
      <c r="B190" s="100"/>
      <c r="C190" s="100"/>
      <c r="D190" s="100"/>
      <c r="E190" s="104"/>
      <c r="F190" s="104"/>
      <c r="G190" s="100"/>
      <c r="H190" s="32" t="s">
        <v>520</v>
      </c>
      <c r="I190" s="33" t="str">
        <f t="shared" si="48"/>
        <v>JO43DC</v>
      </c>
      <c r="J190" s="33">
        <f t="shared" si="49"/>
        <v>8.25</v>
      </c>
      <c r="K190" s="33">
        <f t="shared" si="50"/>
        <v>53.083333333333336</v>
      </c>
      <c r="L190" s="33">
        <f t="shared" si="51"/>
      </c>
      <c r="M190" s="33" t="e">
        <f t="shared" si="52"/>
        <v>#VALUE!</v>
      </c>
      <c r="N190" s="33" t="e">
        <f t="shared" si="53"/>
        <v>#VALUE!</v>
      </c>
      <c r="O190" s="34" t="e">
        <f t="shared" si="54"/>
        <v>#VALUE!</v>
      </c>
      <c r="P190" s="43">
        <f t="shared" si="55"/>
      </c>
      <c r="Q190" s="43" t="e">
        <f t="shared" si="56"/>
        <v>#VALUE!</v>
      </c>
      <c r="R190" s="44">
        <f t="shared" si="57"/>
      </c>
    </row>
    <row r="191" spans="1:18" ht="12.75">
      <c r="A191" s="130"/>
      <c r="B191" s="100"/>
      <c r="C191" s="100"/>
      <c r="D191" s="100"/>
      <c r="E191" s="104"/>
      <c r="F191" s="104"/>
      <c r="G191" s="100"/>
      <c r="H191" s="32" t="s">
        <v>520</v>
      </c>
      <c r="I191" s="33" t="str">
        <f t="shared" si="48"/>
        <v>JO43DC</v>
      </c>
      <c r="J191" s="33">
        <f t="shared" si="49"/>
        <v>8.25</v>
      </c>
      <c r="K191" s="33">
        <f t="shared" si="50"/>
        <v>53.083333333333336</v>
      </c>
      <c r="L191" s="33">
        <f t="shared" si="51"/>
      </c>
      <c r="M191" s="33" t="e">
        <f t="shared" si="52"/>
        <v>#VALUE!</v>
      </c>
      <c r="N191" s="33" t="e">
        <f t="shared" si="53"/>
        <v>#VALUE!</v>
      </c>
      <c r="O191" s="34" t="e">
        <f t="shared" si="54"/>
        <v>#VALUE!</v>
      </c>
      <c r="P191" s="43">
        <f t="shared" si="55"/>
      </c>
      <c r="Q191" s="43" t="e">
        <f t="shared" si="56"/>
        <v>#VALUE!</v>
      </c>
      <c r="R191" s="44">
        <f t="shared" si="57"/>
      </c>
    </row>
    <row r="192" spans="1:18" ht="12.75">
      <c r="A192" s="130"/>
      <c r="B192" s="100"/>
      <c r="C192" s="100"/>
      <c r="D192" s="100"/>
      <c r="E192" s="104"/>
      <c r="F192" s="104"/>
      <c r="G192" s="100"/>
      <c r="H192" s="32" t="s">
        <v>520</v>
      </c>
      <c r="I192" s="33" t="str">
        <f t="shared" si="48"/>
        <v>JO43DC</v>
      </c>
      <c r="J192" s="33">
        <f t="shared" si="49"/>
        <v>8.25</v>
      </c>
      <c r="K192" s="33">
        <f t="shared" si="50"/>
        <v>53.083333333333336</v>
      </c>
      <c r="L192" s="33">
        <f t="shared" si="51"/>
      </c>
      <c r="M192" s="33" t="e">
        <f t="shared" si="52"/>
        <v>#VALUE!</v>
      </c>
      <c r="N192" s="33" t="e">
        <f t="shared" si="53"/>
        <v>#VALUE!</v>
      </c>
      <c r="O192" s="34" t="e">
        <f t="shared" si="54"/>
        <v>#VALUE!</v>
      </c>
      <c r="P192" s="43">
        <f t="shared" si="55"/>
      </c>
      <c r="Q192" s="43" t="e">
        <f t="shared" si="56"/>
        <v>#VALUE!</v>
      </c>
      <c r="R192" s="44">
        <f t="shared" si="57"/>
      </c>
    </row>
    <row r="193" spans="1:18" ht="12.75">
      <c r="A193" s="130"/>
      <c r="B193" s="100"/>
      <c r="C193" s="100"/>
      <c r="D193" s="100"/>
      <c r="E193" s="104"/>
      <c r="F193" s="104"/>
      <c r="G193" s="100"/>
      <c r="H193" s="32" t="s">
        <v>520</v>
      </c>
      <c r="I193" s="33" t="str">
        <f t="shared" si="48"/>
        <v>JO43DC</v>
      </c>
      <c r="J193" s="33">
        <f t="shared" si="49"/>
        <v>8.25</v>
      </c>
      <c r="K193" s="33">
        <f t="shared" si="50"/>
        <v>53.083333333333336</v>
      </c>
      <c r="L193" s="33">
        <f t="shared" si="51"/>
      </c>
      <c r="M193" s="33" t="e">
        <f t="shared" si="52"/>
        <v>#VALUE!</v>
      </c>
      <c r="N193" s="33" t="e">
        <f t="shared" si="53"/>
        <v>#VALUE!</v>
      </c>
      <c r="O193" s="34" t="e">
        <f t="shared" si="54"/>
        <v>#VALUE!</v>
      </c>
      <c r="P193" s="43">
        <f t="shared" si="55"/>
      </c>
      <c r="Q193" s="43" t="e">
        <f t="shared" si="56"/>
        <v>#VALUE!</v>
      </c>
      <c r="R193" s="44">
        <f t="shared" si="57"/>
      </c>
    </row>
    <row r="194" spans="1:18" ht="12.75">
      <c r="A194" s="130"/>
      <c r="B194" s="100"/>
      <c r="C194" s="100"/>
      <c r="D194" s="100"/>
      <c r="E194" s="104"/>
      <c r="F194" s="104"/>
      <c r="G194" s="100"/>
      <c r="H194" s="32" t="s">
        <v>520</v>
      </c>
      <c r="I194" s="33" t="str">
        <f t="shared" si="48"/>
        <v>JO43DC</v>
      </c>
      <c r="J194" s="33">
        <f t="shared" si="49"/>
        <v>8.25</v>
      </c>
      <c r="K194" s="33">
        <f t="shared" si="50"/>
        <v>53.083333333333336</v>
      </c>
      <c r="L194" s="33">
        <f t="shared" si="51"/>
      </c>
      <c r="M194" s="33" t="e">
        <f t="shared" si="52"/>
        <v>#VALUE!</v>
      </c>
      <c r="N194" s="33" t="e">
        <f t="shared" si="53"/>
        <v>#VALUE!</v>
      </c>
      <c r="O194" s="34" t="e">
        <f t="shared" si="54"/>
        <v>#VALUE!</v>
      </c>
      <c r="P194" s="43">
        <f t="shared" si="55"/>
      </c>
      <c r="Q194" s="43" t="e">
        <f t="shared" si="56"/>
        <v>#VALUE!</v>
      </c>
      <c r="R194" s="44">
        <f t="shared" si="57"/>
      </c>
    </row>
    <row r="195" spans="1:18" ht="12.75">
      <c r="A195" s="130"/>
      <c r="B195" s="100"/>
      <c r="C195" s="100"/>
      <c r="D195" s="100"/>
      <c r="E195" s="104"/>
      <c r="F195" s="104"/>
      <c r="G195" s="100"/>
      <c r="H195" s="32" t="s">
        <v>520</v>
      </c>
      <c r="I195" s="33" t="str">
        <f t="shared" si="48"/>
        <v>JO43DC</v>
      </c>
      <c r="J195" s="33">
        <f t="shared" si="49"/>
        <v>8.25</v>
      </c>
      <c r="K195" s="33">
        <f t="shared" si="50"/>
        <v>53.083333333333336</v>
      </c>
      <c r="L195" s="33">
        <f t="shared" si="51"/>
      </c>
      <c r="M195" s="33" t="e">
        <f t="shared" si="52"/>
        <v>#VALUE!</v>
      </c>
      <c r="N195" s="33" t="e">
        <f t="shared" si="53"/>
        <v>#VALUE!</v>
      </c>
      <c r="O195" s="34" t="e">
        <f t="shared" si="54"/>
        <v>#VALUE!</v>
      </c>
      <c r="P195" s="43">
        <f t="shared" si="55"/>
      </c>
      <c r="Q195" s="43" t="e">
        <f t="shared" si="56"/>
        <v>#VALUE!</v>
      </c>
      <c r="R195" s="44">
        <f t="shared" si="57"/>
      </c>
    </row>
    <row r="196" spans="1:18" ht="12.75">
      <c r="A196" s="130"/>
      <c r="B196" s="100"/>
      <c r="C196" s="100"/>
      <c r="D196" s="100"/>
      <c r="E196" s="104"/>
      <c r="F196" s="104"/>
      <c r="G196" s="100"/>
      <c r="H196" s="32" t="s">
        <v>520</v>
      </c>
      <c r="I196" s="33" t="str">
        <f t="shared" si="48"/>
        <v>JO43DC</v>
      </c>
      <c r="J196" s="33">
        <f t="shared" si="49"/>
        <v>8.25</v>
      </c>
      <c r="K196" s="33">
        <f t="shared" si="50"/>
        <v>53.083333333333336</v>
      </c>
      <c r="L196" s="33">
        <f t="shared" si="51"/>
      </c>
      <c r="M196" s="33" t="e">
        <f t="shared" si="52"/>
        <v>#VALUE!</v>
      </c>
      <c r="N196" s="33" t="e">
        <f t="shared" si="53"/>
        <v>#VALUE!</v>
      </c>
      <c r="O196" s="34" t="e">
        <f t="shared" si="54"/>
        <v>#VALUE!</v>
      </c>
      <c r="P196" s="43">
        <f t="shared" si="55"/>
      </c>
      <c r="Q196" s="43" t="e">
        <f t="shared" si="56"/>
        <v>#VALUE!</v>
      </c>
      <c r="R196" s="44">
        <f t="shared" si="57"/>
      </c>
    </row>
    <row r="197" spans="1:18" ht="12.75">
      <c r="A197" s="130"/>
      <c r="B197" s="100"/>
      <c r="C197" s="100"/>
      <c r="D197" s="100"/>
      <c r="E197" s="104"/>
      <c r="F197" s="104"/>
      <c r="G197" s="100"/>
      <c r="H197" s="32" t="s">
        <v>520</v>
      </c>
      <c r="I197" s="33" t="str">
        <f t="shared" si="48"/>
        <v>JO43DC</v>
      </c>
      <c r="J197" s="33">
        <f t="shared" si="49"/>
        <v>8.25</v>
      </c>
      <c r="K197" s="33">
        <f t="shared" si="50"/>
        <v>53.083333333333336</v>
      </c>
      <c r="L197" s="33">
        <f t="shared" si="51"/>
      </c>
      <c r="M197" s="33" t="e">
        <f t="shared" si="52"/>
        <v>#VALUE!</v>
      </c>
      <c r="N197" s="33" t="e">
        <f t="shared" si="53"/>
        <v>#VALUE!</v>
      </c>
      <c r="O197" s="34" t="e">
        <f t="shared" si="54"/>
        <v>#VALUE!</v>
      </c>
      <c r="P197" s="43">
        <f t="shared" si="55"/>
      </c>
      <c r="Q197" s="43" t="e">
        <f t="shared" si="56"/>
        <v>#VALUE!</v>
      </c>
      <c r="R197" s="44">
        <f t="shared" si="57"/>
      </c>
    </row>
    <row r="198" spans="1:18" ht="12.75">
      <c r="A198" s="130"/>
      <c r="B198" s="100"/>
      <c r="C198" s="100"/>
      <c r="D198" s="100"/>
      <c r="E198" s="104"/>
      <c r="F198" s="104"/>
      <c r="G198" s="100"/>
      <c r="H198" s="32" t="s">
        <v>520</v>
      </c>
      <c r="I198" s="33" t="str">
        <f t="shared" si="48"/>
        <v>JO43DC</v>
      </c>
      <c r="J198" s="33">
        <f t="shared" si="49"/>
        <v>8.25</v>
      </c>
      <c r="K198" s="33">
        <f t="shared" si="50"/>
        <v>53.083333333333336</v>
      </c>
      <c r="L198" s="33">
        <f t="shared" si="51"/>
      </c>
      <c r="M198" s="33" t="e">
        <f t="shared" si="52"/>
        <v>#VALUE!</v>
      </c>
      <c r="N198" s="33" t="e">
        <f t="shared" si="53"/>
        <v>#VALUE!</v>
      </c>
      <c r="O198" s="34" t="e">
        <f t="shared" si="54"/>
        <v>#VALUE!</v>
      </c>
      <c r="P198" s="43">
        <f t="shared" si="55"/>
      </c>
      <c r="Q198" s="43" t="e">
        <f t="shared" si="56"/>
        <v>#VALUE!</v>
      </c>
      <c r="R198" s="44">
        <f t="shared" si="57"/>
      </c>
    </row>
    <row r="199" spans="1:18" ht="12.75">
      <c r="A199" s="130"/>
      <c r="B199" s="100"/>
      <c r="C199" s="100"/>
      <c r="D199" s="100"/>
      <c r="E199" s="104"/>
      <c r="F199" s="104"/>
      <c r="G199" s="100"/>
      <c r="H199" s="32" t="s">
        <v>520</v>
      </c>
      <c r="I199" s="33" t="str">
        <f t="shared" si="48"/>
        <v>JO43DC</v>
      </c>
      <c r="J199" s="33">
        <f t="shared" si="49"/>
        <v>8.25</v>
      </c>
      <c r="K199" s="33">
        <f t="shared" si="50"/>
        <v>53.083333333333336</v>
      </c>
      <c r="L199" s="33">
        <f t="shared" si="51"/>
      </c>
      <c r="M199" s="33" t="e">
        <f t="shared" si="52"/>
        <v>#VALUE!</v>
      </c>
      <c r="N199" s="33" t="e">
        <f t="shared" si="53"/>
        <v>#VALUE!</v>
      </c>
      <c r="O199" s="34" t="e">
        <f t="shared" si="54"/>
        <v>#VALUE!</v>
      </c>
      <c r="P199" s="43">
        <f t="shared" si="55"/>
      </c>
      <c r="Q199" s="43" t="e">
        <f t="shared" si="56"/>
        <v>#VALUE!</v>
      </c>
      <c r="R199" s="44">
        <f t="shared" si="57"/>
      </c>
    </row>
    <row r="200" spans="1:18" ht="12.75">
      <c r="A200" s="130"/>
      <c r="B200" s="100"/>
      <c r="C200" s="100"/>
      <c r="D200" s="100"/>
      <c r="E200" s="104"/>
      <c r="F200" s="104"/>
      <c r="G200" s="100"/>
      <c r="H200" s="32" t="s">
        <v>520</v>
      </c>
      <c r="I200" s="33" t="str">
        <f t="shared" si="48"/>
        <v>JO43DC</v>
      </c>
      <c r="J200" s="33">
        <f t="shared" si="49"/>
        <v>8.25</v>
      </c>
      <c r="K200" s="33">
        <f t="shared" si="50"/>
        <v>53.083333333333336</v>
      </c>
      <c r="L200" s="33">
        <f t="shared" si="51"/>
      </c>
      <c r="M200" s="33" t="e">
        <f t="shared" si="52"/>
        <v>#VALUE!</v>
      </c>
      <c r="N200" s="33" t="e">
        <f t="shared" si="53"/>
        <v>#VALUE!</v>
      </c>
      <c r="O200" s="34" t="e">
        <f t="shared" si="54"/>
        <v>#VALUE!</v>
      </c>
      <c r="P200" s="43">
        <f t="shared" si="55"/>
      </c>
      <c r="Q200" s="43" t="e">
        <f t="shared" si="56"/>
        <v>#VALUE!</v>
      </c>
      <c r="R200" s="44">
        <f t="shared" si="57"/>
      </c>
    </row>
    <row r="201" spans="1:18" ht="12.75">
      <c r="A201" s="130"/>
      <c r="B201" s="100"/>
      <c r="C201" s="100"/>
      <c r="D201" s="100"/>
      <c r="E201" s="104"/>
      <c r="F201" s="104"/>
      <c r="G201" s="100"/>
      <c r="H201" s="32" t="s">
        <v>520</v>
      </c>
      <c r="I201" s="33" t="str">
        <f t="shared" si="48"/>
        <v>JO43DC</v>
      </c>
      <c r="J201" s="33">
        <f t="shared" si="49"/>
        <v>8.25</v>
      </c>
      <c r="K201" s="33">
        <f t="shared" si="50"/>
        <v>53.083333333333336</v>
      </c>
      <c r="L201" s="33">
        <f t="shared" si="51"/>
      </c>
      <c r="M201" s="33" t="e">
        <f t="shared" si="52"/>
        <v>#VALUE!</v>
      </c>
      <c r="N201" s="33" t="e">
        <f t="shared" si="53"/>
        <v>#VALUE!</v>
      </c>
      <c r="O201" s="34" t="e">
        <f t="shared" si="54"/>
        <v>#VALUE!</v>
      </c>
      <c r="P201" s="43">
        <f t="shared" si="55"/>
      </c>
      <c r="Q201" s="43" t="e">
        <f t="shared" si="56"/>
        <v>#VALUE!</v>
      </c>
      <c r="R201" s="44">
        <f t="shared" si="57"/>
      </c>
    </row>
    <row r="202" spans="1:18" ht="12.75">
      <c r="A202" s="130"/>
      <c r="B202" s="100"/>
      <c r="C202" s="100"/>
      <c r="D202" s="100"/>
      <c r="E202" s="104"/>
      <c r="F202" s="104"/>
      <c r="G202" s="100"/>
      <c r="H202" s="32" t="s">
        <v>520</v>
      </c>
      <c r="I202" s="33" t="str">
        <f t="shared" si="48"/>
        <v>JO43DC</v>
      </c>
      <c r="J202" s="33">
        <f t="shared" si="49"/>
        <v>8.25</v>
      </c>
      <c r="K202" s="33">
        <f t="shared" si="50"/>
        <v>53.083333333333336</v>
      </c>
      <c r="L202" s="33">
        <f t="shared" si="51"/>
      </c>
      <c r="M202" s="33" t="e">
        <f t="shared" si="52"/>
        <v>#VALUE!</v>
      </c>
      <c r="N202" s="33" t="e">
        <f t="shared" si="53"/>
        <v>#VALUE!</v>
      </c>
      <c r="O202" s="34" t="e">
        <f t="shared" si="54"/>
        <v>#VALUE!</v>
      </c>
      <c r="P202" s="43">
        <f t="shared" si="55"/>
      </c>
      <c r="Q202" s="43" t="e">
        <f t="shared" si="56"/>
        <v>#VALUE!</v>
      </c>
      <c r="R202" s="44">
        <f t="shared" si="57"/>
      </c>
    </row>
    <row r="203" spans="1:18" ht="12.75">
      <c r="A203" s="130"/>
      <c r="B203" s="100"/>
      <c r="C203" s="100"/>
      <c r="D203" s="100"/>
      <c r="E203" s="104"/>
      <c r="F203" s="104"/>
      <c r="G203" s="100"/>
      <c r="H203" s="32" t="s">
        <v>520</v>
      </c>
      <c r="I203" s="33" t="str">
        <f t="shared" si="48"/>
        <v>JO43DC</v>
      </c>
      <c r="J203" s="33">
        <f t="shared" si="49"/>
        <v>8.25</v>
      </c>
      <c r="K203" s="33">
        <f t="shared" si="50"/>
        <v>53.083333333333336</v>
      </c>
      <c r="L203" s="33">
        <f t="shared" si="51"/>
      </c>
      <c r="M203" s="33" t="e">
        <f t="shared" si="52"/>
        <v>#VALUE!</v>
      </c>
      <c r="N203" s="33" t="e">
        <f t="shared" si="53"/>
        <v>#VALUE!</v>
      </c>
      <c r="O203" s="34" t="e">
        <f t="shared" si="54"/>
        <v>#VALUE!</v>
      </c>
      <c r="P203" s="43">
        <f t="shared" si="55"/>
      </c>
      <c r="Q203" s="43" t="e">
        <f t="shared" si="56"/>
        <v>#VALUE!</v>
      </c>
      <c r="R203" s="44">
        <f t="shared" si="57"/>
      </c>
    </row>
    <row r="204" spans="1:18" ht="12.75">
      <c r="A204" s="130"/>
      <c r="B204" s="100"/>
      <c r="C204" s="100"/>
      <c r="D204" s="100"/>
      <c r="E204" s="104"/>
      <c r="F204" s="104"/>
      <c r="G204" s="100"/>
      <c r="H204" s="32" t="s">
        <v>520</v>
      </c>
      <c r="I204" s="33" t="str">
        <f t="shared" si="48"/>
        <v>JO43DC</v>
      </c>
      <c r="J204" s="33">
        <f t="shared" si="49"/>
        <v>8.25</v>
      </c>
      <c r="K204" s="33">
        <f t="shared" si="50"/>
        <v>53.083333333333336</v>
      </c>
      <c r="L204" s="33">
        <f t="shared" si="51"/>
      </c>
      <c r="M204" s="33" t="e">
        <f t="shared" si="52"/>
        <v>#VALUE!</v>
      </c>
      <c r="N204" s="33" t="e">
        <f t="shared" si="53"/>
        <v>#VALUE!</v>
      </c>
      <c r="O204" s="34" t="e">
        <f t="shared" si="54"/>
        <v>#VALUE!</v>
      </c>
      <c r="P204" s="43">
        <f t="shared" si="55"/>
      </c>
      <c r="Q204" s="43" t="e">
        <f t="shared" si="56"/>
        <v>#VALUE!</v>
      </c>
      <c r="R204" s="44">
        <f t="shared" si="57"/>
      </c>
    </row>
    <row r="205" spans="1:18" ht="12.75">
      <c r="A205" s="130"/>
      <c r="B205" s="100"/>
      <c r="C205" s="100"/>
      <c r="D205" s="100"/>
      <c r="E205" s="104"/>
      <c r="F205" s="104"/>
      <c r="G205" s="100"/>
      <c r="H205" s="32" t="s">
        <v>520</v>
      </c>
      <c r="I205" s="33" t="str">
        <f t="shared" si="48"/>
        <v>JO43DC</v>
      </c>
      <c r="J205" s="33">
        <f t="shared" si="49"/>
        <v>8.25</v>
      </c>
      <c r="K205" s="33">
        <f t="shared" si="50"/>
        <v>53.083333333333336</v>
      </c>
      <c r="L205" s="33">
        <f t="shared" si="51"/>
      </c>
      <c r="M205" s="33" t="e">
        <f t="shared" si="52"/>
        <v>#VALUE!</v>
      </c>
      <c r="N205" s="33" t="e">
        <f t="shared" si="53"/>
        <v>#VALUE!</v>
      </c>
      <c r="O205" s="34" t="e">
        <f t="shared" si="54"/>
        <v>#VALUE!</v>
      </c>
      <c r="P205" s="43">
        <f t="shared" si="55"/>
      </c>
      <c r="Q205" s="43" t="e">
        <f t="shared" si="56"/>
        <v>#VALUE!</v>
      </c>
      <c r="R205" s="44">
        <f t="shared" si="57"/>
      </c>
    </row>
    <row r="206" spans="1:18" ht="12.75">
      <c r="A206" s="130"/>
      <c r="B206" s="100"/>
      <c r="C206" s="100"/>
      <c r="D206" s="100"/>
      <c r="E206" s="104"/>
      <c r="F206" s="104"/>
      <c r="G206" s="100"/>
      <c r="H206" s="32" t="s">
        <v>520</v>
      </c>
      <c r="I206" s="33" t="str">
        <f t="shared" si="48"/>
        <v>JO43DC</v>
      </c>
      <c r="J206" s="33">
        <f t="shared" si="49"/>
        <v>8.25</v>
      </c>
      <c r="K206" s="33">
        <f t="shared" si="50"/>
        <v>53.083333333333336</v>
      </c>
      <c r="L206" s="33">
        <f t="shared" si="51"/>
      </c>
      <c r="M206" s="33" t="e">
        <f t="shared" si="52"/>
        <v>#VALUE!</v>
      </c>
      <c r="N206" s="33" t="e">
        <f t="shared" si="53"/>
        <v>#VALUE!</v>
      </c>
      <c r="O206" s="34" t="e">
        <f t="shared" si="54"/>
        <v>#VALUE!</v>
      </c>
      <c r="P206" s="43">
        <f t="shared" si="55"/>
      </c>
      <c r="Q206" s="43" t="e">
        <f t="shared" si="56"/>
        <v>#VALUE!</v>
      </c>
      <c r="R206" s="44">
        <f t="shared" si="57"/>
      </c>
    </row>
    <row r="207" spans="1:18" ht="12.75">
      <c r="A207" s="130"/>
      <c r="B207" s="100"/>
      <c r="C207" s="100"/>
      <c r="D207" s="100"/>
      <c r="E207" s="104"/>
      <c r="F207" s="104"/>
      <c r="G207" s="100"/>
      <c r="H207" s="32" t="s">
        <v>520</v>
      </c>
      <c r="I207" s="33" t="str">
        <f t="shared" si="48"/>
        <v>JO43DC</v>
      </c>
      <c r="J207" s="33">
        <f t="shared" si="49"/>
        <v>8.25</v>
      </c>
      <c r="K207" s="33">
        <f t="shared" si="50"/>
        <v>53.083333333333336</v>
      </c>
      <c r="L207" s="33">
        <f t="shared" si="51"/>
      </c>
      <c r="M207" s="33" t="e">
        <f t="shared" si="52"/>
        <v>#VALUE!</v>
      </c>
      <c r="N207" s="33" t="e">
        <f t="shared" si="53"/>
        <v>#VALUE!</v>
      </c>
      <c r="O207" s="34" t="e">
        <f t="shared" si="54"/>
        <v>#VALUE!</v>
      </c>
      <c r="P207" s="43">
        <f t="shared" si="55"/>
      </c>
      <c r="Q207" s="43" t="e">
        <f t="shared" si="56"/>
        <v>#VALUE!</v>
      </c>
      <c r="R207" s="44">
        <f t="shared" si="57"/>
      </c>
    </row>
    <row r="208" spans="1:18" ht="12.75">
      <c r="A208" s="130"/>
      <c r="B208" s="100"/>
      <c r="C208" s="100"/>
      <c r="D208" s="100"/>
      <c r="E208" s="104"/>
      <c r="F208" s="104"/>
      <c r="G208" s="100"/>
      <c r="H208" s="32" t="s">
        <v>520</v>
      </c>
      <c r="I208" s="33" t="str">
        <f t="shared" si="48"/>
        <v>JO43DC</v>
      </c>
      <c r="J208" s="33">
        <f t="shared" si="49"/>
        <v>8.25</v>
      </c>
      <c r="K208" s="33">
        <f t="shared" si="50"/>
        <v>53.083333333333336</v>
      </c>
      <c r="L208" s="33">
        <f t="shared" si="51"/>
      </c>
      <c r="M208" s="33" t="e">
        <f t="shared" si="52"/>
        <v>#VALUE!</v>
      </c>
      <c r="N208" s="33" t="e">
        <f t="shared" si="53"/>
        <v>#VALUE!</v>
      </c>
      <c r="O208" s="34" t="e">
        <f t="shared" si="54"/>
        <v>#VALUE!</v>
      </c>
      <c r="P208" s="43">
        <f t="shared" si="55"/>
      </c>
      <c r="Q208" s="43" t="e">
        <f t="shared" si="56"/>
        <v>#VALUE!</v>
      </c>
      <c r="R208" s="44">
        <f t="shared" si="57"/>
      </c>
    </row>
    <row r="209" spans="1:18" ht="12.75">
      <c r="A209" s="130"/>
      <c r="B209" s="100"/>
      <c r="C209" s="100"/>
      <c r="D209" s="100"/>
      <c r="E209" s="104"/>
      <c r="F209" s="104"/>
      <c r="G209" s="100"/>
      <c r="H209" s="32" t="s">
        <v>520</v>
      </c>
      <c r="I209" s="33" t="str">
        <f t="shared" si="48"/>
        <v>JO43DC</v>
      </c>
      <c r="J209" s="33">
        <f t="shared" si="49"/>
        <v>8.25</v>
      </c>
      <c r="K209" s="33">
        <f t="shared" si="50"/>
        <v>53.083333333333336</v>
      </c>
      <c r="L209" s="33">
        <f t="shared" si="51"/>
      </c>
      <c r="M209" s="33" t="e">
        <f t="shared" si="52"/>
        <v>#VALUE!</v>
      </c>
      <c r="N209" s="33" t="e">
        <f t="shared" si="53"/>
        <v>#VALUE!</v>
      </c>
      <c r="O209" s="34" t="e">
        <f t="shared" si="54"/>
        <v>#VALUE!</v>
      </c>
      <c r="P209" s="43">
        <f t="shared" si="55"/>
      </c>
      <c r="Q209" s="43" t="e">
        <f t="shared" si="56"/>
        <v>#VALUE!</v>
      </c>
      <c r="R209" s="44">
        <f t="shared" si="57"/>
      </c>
    </row>
    <row r="210" spans="1:18" ht="12.75">
      <c r="A210" s="130"/>
      <c r="B210" s="100"/>
      <c r="C210" s="100"/>
      <c r="D210" s="100"/>
      <c r="E210" s="104"/>
      <c r="F210" s="104"/>
      <c r="G210" s="100"/>
      <c r="H210" s="32" t="s">
        <v>520</v>
      </c>
      <c r="I210" s="33" t="str">
        <f t="shared" si="48"/>
        <v>JO43DC</v>
      </c>
      <c r="J210" s="33">
        <f t="shared" si="49"/>
        <v>8.25</v>
      </c>
      <c r="K210" s="33">
        <f t="shared" si="50"/>
        <v>53.083333333333336</v>
      </c>
      <c r="L210" s="33">
        <f t="shared" si="51"/>
      </c>
      <c r="M210" s="33" t="e">
        <f t="shared" si="52"/>
        <v>#VALUE!</v>
      </c>
      <c r="N210" s="33" t="e">
        <f t="shared" si="53"/>
        <v>#VALUE!</v>
      </c>
      <c r="O210" s="34" t="e">
        <f t="shared" si="54"/>
        <v>#VALUE!</v>
      </c>
      <c r="P210" s="43">
        <f t="shared" si="55"/>
      </c>
      <c r="Q210" s="43" t="e">
        <f t="shared" si="56"/>
        <v>#VALUE!</v>
      </c>
      <c r="R210" s="44">
        <f t="shared" si="57"/>
      </c>
    </row>
    <row r="211" spans="1:18" ht="12.75">
      <c r="A211" s="130"/>
      <c r="B211" s="100"/>
      <c r="C211" s="100"/>
      <c r="D211" s="100"/>
      <c r="E211" s="104"/>
      <c r="F211" s="104"/>
      <c r="G211" s="100"/>
      <c r="H211" s="32" t="s">
        <v>520</v>
      </c>
      <c r="I211" s="33" t="str">
        <f t="shared" si="48"/>
        <v>JO43DC</v>
      </c>
      <c r="J211" s="33">
        <f t="shared" si="49"/>
        <v>8.25</v>
      </c>
      <c r="K211" s="33">
        <f aca="true" t="shared" si="58" ref="K211:K234">(CODE(MID(I211,2,1))-74)*10+MID(I211,4,1)*1+(CODE(MID(I211,6,1))-65)/24</f>
        <v>53.083333333333336</v>
      </c>
      <c r="L211" s="33">
        <f aca="true" t="shared" si="59" ref="L211:L234">UPPER(C211)</f>
      </c>
      <c r="M211" s="33" t="e">
        <f t="shared" si="52"/>
        <v>#VALUE!</v>
      </c>
      <c r="N211" s="33" t="e">
        <f aca="true" t="shared" si="60" ref="N211:N234">(CODE(MID(L211,2,1))-74)*10+MID(L211,4,1)*1+(CODE(MID(L211,6,1))-65)/24</f>
        <v>#VALUE!</v>
      </c>
      <c r="O211" s="34" t="e">
        <f aca="true" t="shared" si="61" ref="O211:O234">ACOS(SIN(N211*PI()/180)*SIN(K211*PI()/180)+COS(N211*PI()/180)*COS(K211*PI()/180)*COS((J211-M211)*PI()/180))</f>
        <v>#VALUE!</v>
      </c>
      <c r="P211" s="43">
        <f aca="true" t="shared" si="62" ref="P211:P234">IF(C211="","",6371.3*O211)</f>
      </c>
      <c r="Q211" s="43" t="e">
        <f aca="true" t="shared" si="63" ref="Q211:Q234">ACOS((SIN(N211*PI()/180)-SIN(K211*PI()/180)*COS(O211))/(COS(K211*PI()/180)*SIN(O211)))*180/PI()</f>
        <v>#VALUE!</v>
      </c>
      <c r="R211" s="44">
        <f aca="true" t="shared" si="64" ref="R211:R234">IF(C211="","",IF((SIN((M211-J211)*PI()/180))&lt;0,360-Q211,Q211))</f>
      </c>
    </row>
    <row r="212" spans="1:18" ht="12.75">
      <c r="A212" s="130"/>
      <c r="B212" s="100"/>
      <c r="C212" s="100"/>
      <c r="D212" s="100"/>
      <c r="E212" s="104"/>
      <c r="F212" s="104"/>
      <c r="G212" s="100"/>
      <c r="H212" s="32" t="s">
        <v>520</v>
      </c>
      <c r="I212" s="33" t="str">
        <f t="shared" si="48"/>
        <v>JO43DC</v>
      </c>
      <c r="J212" s="33">
        <f t="shared" si="49"/>
        <v>8.25</v>
      </c>
      <c r="K212" s="33">
        <f t="shared" si="58"/>
        <v>53.083333333333336</v>
      </c>
      <c r="L212" s="33">
        <f t="shared" si="59"/>
      </c>
      <c r="M212" s="33" t="e">
        <f t="shared" si="52"/>
        <v>#VALUE!</v>
      </c>
      <c r="N212" s="33" t="e">
        <f t="shared" si="60"/>
        <v>#VALUE!</v>
      </c>
      <c r="O212" s="34" t="e">
        <f t="shared" si="61"/>
        <v>#VALUE!</v>
      </c>
      <c r="P212" s="43">
        <f t="shared" si="62"/>
      </c>
      <c r="Q212" s="43" t="e">
        <f t="shared" si="63"/>
        <v>#VALUE!</v>
      </c>
      <c r="R212" s="44">
        <f t="shared" si="64"/>
      </c>
    </row>
    <row r="213" spans="1:18" ht="12.75">
      <c r="A213" s="130"/>
      <c r="B213" s="100"/>
      <c r="C213" s="100"/>
      <c r="D213" s="100"/>
      <c r="E213" s="104"/>
      <c r="F213" s="104"/>
      <c r="G213" s="100"/>
      <c r="H213" s="32" t="s">
        <v>520</v>
      </c>
      <c r="I213" s="33" t="str">
        <f t="shared" si="48"/>
        <v>JO43DC</v>
      </c>
      <c r="J213" s="33">
        <f t="shared" si="49"/>
        <v>8.25</v>
      </c>
      <c r="K213" s="33">
        <f t="shared" si="58"/>
        <v>53.083333333333336</v>
      </c>
      <c r="L213" s="33">
        <f t="shared" si="59"/>
      </c>
      <c r="M213" s="33" t="e">
        <f t="shared" si="52"/>
        <v>#VALUE!</v>
      </c>
      <c r="N213" s="33" t="e">
        <f t="shared" si="60"/>
        <v>#VALUE!</v>
      </c>
      <c r="O213" s="34" t="e">
        <f t="shared" si="61"/>
        <v>#VALUE!</v>
      </c>
      <c r="P213" s="43">
        <f t="shared" si="62"/>
      </c>
      <c r="Q213" s="43" t="e">
        <f t="shared" si="63"/>
        <v>#VALUE!</v>
      </c>
      <c r="R213" s="44">
        <f t="shared" si="64"/>
      </c>
    </row>
    <row r="214" spans="1:18" ht="12.75">
      <c r="A214" s="130"/>
      <c r="B214" s="100"/>
      <c r="C214" s="100"/>
      <c r="D214" s="100"/>
      <c r="E214" s="104"/>
      <c r="F214" s="104"/>
      <c r="G214" s="100"/>
      <c r="H214" s="32"/>
      <c r="I214" s="33" t="str">
        <f t="shared" si="48"/>
        <v>JO43DC</v>
      </c>
      <c r="J214" s="33">
        <f t="shared" si="49"/>
        <v>8.25</v>
      </c>
      <c r="K214" s="33">
        <f t="shared" si="58"/>
        <v>53.083333333333336</v>
      </c>
      <c r="L214" s="33">
        <f t="shared" si="59"/>
      </c>
      <c r="M214" s="33" t="e">
        <f t="shared" si="52"/>
        <v>#VALUE!</v>
      </c>
      <c r="N214" s="33" t="e">
        <f t="shared" si="60"/>
        <v>#VALUE!</v>
      </c>
      <c r="O214" s="34" t="e">
        <f t="shared" si="61"/>
        <v>#VALUE!</v>
      </c>
      <c r="P214" s="43">
        <f t="shared" si="62"/>
      </c>
      <c r="Q214" s="43" t="e">
        <f t="shared" si="63"/>
        <v>#VALUE!</v>
      </c>
      <c r="R214" s="44">
        <f t="shared" si="64"/>
      </c>
    </row>
    <row r="215" spans="1:18" ht="12.75">
      <c r="A215" s="130"/>
      <c r="B215" s="100"/>
      <c r="C215" s="100"/>
      <c r="D215" s="100"/>
      <c r="E215" s="104"/>
      <c r="F215" s="104"/>
      <c r="G215" s="100"/>
      <c r="H215" s="32"/>
      <c r="I215" s="33" t="str">
        <f t="shared" si="48"/>
        <v>JO43DC</v>
      </c>
      <c r="J215" s="33">
        <f t="shared" si="49"/>
        <v>8.25</v>
      </c>
      <c r="K215" s="33">
        <f t="shared" si="58"/>
        <v>53.083333333333336</v>
      </c>
      <c r="L215" s="33">
        <f t="shared" si="59"/>
      </c>
      <c r="M215" s="33" t="e">
        <f t="shared" si="52"/>
        <v>#VALUE!</v>
      </c>
      <c r="N215" s="33" t="e">
        <f t="shared" si="60"/>
        <v>#VALUE!</v>
      </c>
      <c r="O215" s="34" t="e">
        <f t="shared" si="61"/>
        <v>#VALUE!</v>
      </c>
      <c r="P215" s="43">
        <f t="shared" si="62"/>
      </c>
      <c r="Q215" s="43" t="e">
        <f t="shared" si="63"/>
        <v>#VALUE!</v>
      </c>
      <c r="R215" s="44">
        <f t="shared" si="64"/>
      </c>
    </row>
    <row r="216" spans="1:18" ht="12.75">
      <c r="A216" s="130"/>
      <c r="B216" s="100"/>
      <c r="C216" s="100"/>
      <c r="D216" s="100"/>
      <c r="E216" s="104"/>
      <c r="F216" s="104"/>
      <c r="G216" s="100"/>
      <c r="H216" s="32"/>
      <c r="I216" s="33" t="str">
        <f t="shared" si="48"/>
        <v>JO43DC</v>
      </c>
      <c r="J216" s="33">
        <f t="shared" si="49"/>
        <v>8.25</v>
      </c>
      <c r="K216" s="33">
        <f t="shared" si="58"/>
        <v>53.083333333333336</v>
      </c>
      <c r="L216" s="33">
        <f t="shared" si="59"/>
      </c>
      <c r="M216" s="33" t="e">
        <f t="shared" si="52"/>
        <v>#VALUE!</v>
      </c>
      <c r="N216" s="33" t="e">
        <f t="shared" si="60"/>
        <v>#VALUE!</v>
      </c>
      <c r="O216" s="34" t="e">
        <f t="shared" si="61"/>
        <v>#VALUE!</v>
      </c>
      <c r="P216" s="43">
        <f t="shared" si="62"/>
      </c>
      <c r="Q216" s="43" t="e">
        <f t="shared" si="63"/>
        <v>#VALUE!</v>
      </c>
      <c r="R216" s="44">
        <f t="shared" si="64"/>
      </c>
    </row>
    <row r="217" spans="1:18" ht="12.75">
      <c r="A217" s="130"/>
      <c r="B217" s="100"/>
      <c r="C217" s="100"/>
      <c r="D217" s="100"/>
      <c r="E217" s="104"/>
      <c r="F217" s="104"/>
      <c r="G217" s="100"/>
      <c r="H217" s="32"/>
      <c r="I217" s="33" t="str">
        <f t="shared" si="48"/>
        <v>JO43DC</v>
      </c>
      <c r="J217" s="33">
        <f t="shared" si="49"/>
        <v>8.25</v>
      </c>
      <c r="K217" s="33">
        <f t="shared" si="58"/>
        <v>53.083333333333336</v>
      </c>
      <c r="L217" s="33">
        <f t="shared" si="59"/>
      </c>
      <c r="M217" s="33" t="e">
        <f t="shared" si="52"/>
        <v>#VALUE!</v>
      </c>
      <c r="N217" s="33" t="e">
        <f t="shared" si="60"/>
        <v>#VALUE!</v>
      </c>
      <c r="O217" s="34" t="e">
        <f t="shared" si="61"/>
        <v>#VALUE!</v>
      </c>
      <c r="P217" s="43">
        <f t="shared" si="62"/>
      </c>
      <c r="Q217" s="43" t="e">
        <f t="shared" si="63"/>
        <v>#VALUE!</v>
      </c>
      <c r="R217" s="44">
        <f t="shared" si="64"/>
      </c>
    </row>
    <row r="218" spans="1:18" ht="12.75">
      <c r="A218" s="130"/>
      <c r="B218" s="100"/>
      <c r="C218" s="100"/>
      <c r="D218" s="100"/>
      <c r="E218" s="104"/>
      <c r="F218" s="104"/>
      <c r="G218" s="100"/>
      <c r="H218" s="32"/>
      <c r="I218" s="33" t="str">
        <f t="shared" si="48"/>
        <v>JO43DC</v>
      </c>
      <c r="J218" s="33">
        <f t="shared" si="49"/>
        <v>8.25</v>
      </c>
      <c r="K218" s="33">
        <f t="shared" si="58"/>
        <v>53.083333333333336</v>
      </c>
      <c r="L218" s="33">
        <f t="shared" si="59"/>
      </c>
      <c r="M218" s="33" t="e">
        <f t="shared" si="52"/>
        <v>#VALUE!</v>
      </c>
      <c r="N218" s="33" t="e">
        <f t="shared" si="60"/>
        <v>#VALUE!</v>
      </c>
      <c r="O218" s="34" t="e">
        <f t="shared" si="61"/>
        <v>#VALUE!</v>
      </c>
      <c r="P218" s="43">
        <f t="shared" si="62"/>
      </c>
      <c r="Q218" s="43" t="e">
        <f t="shared" si="63"/>
        <v>#VALUE!</v>
      </c>
      <c r="R218" s="44">
        <f t="shared" si="64"/>
      </c>
    </row>
    <row r="219" spans="1:18" ht="12.75">
      <c r="A219" s="130"/>
      <c r="B219" s="100"/>
      <c r="C219" s="100"/>
      <c r="D219" s="100"/>
      <c r="E219" s="104"/>
      <c r="F219" s="104"/>
      <c r="G219" s="100"/>
      <c r="H219" s="32"/>
      <c r="I219" s="33" t="str">
        <f t="shared" si="48"/>
        <v>JO43DC</v>
      </c>
      <c r="J219" s="33">
        <f t="shared" si="49"/>
        <v>8.25</v>
      </c>
      <c r="K219" s="33">
        <f t="shared" si="58"/>
        <v>53.083333333333336</v>
      </c>
      <c r="L219" s="33">
        <f t="shared" si="59"/>
      </c>
      <c r="M219" s="33" t="e">
        <f t="shared" si="52"/>
        <v>#VALUE!</v>
      </c>
      <c r="N219" s="33" t="e">
        <f t="shared" si="60"/>
        <v>#VALUE!</v>
      </c>
      <c r="O219" s="34" t="e">
        <f t="shared" si="61"/>
        <v>#VALUE!</v>
      </c>
      <c r="P219" s="43">
        <f t="shared" si="62"/>
      </c>
      <c r="Q219" s="43" t="e">
        <f t="shared" si="63"/>
        <v>#VALUE!</v>
      </c>
      <c r="R219" s="44">
        <f t="shared" si="64"/>
      </c>
    </row>
    <row r="220" spans="1:18" ht="12.75">
      <c r="A220" s="130"/>
      <c r="B220" s="100"/>
      <c r="C220" s="100"/>
      <c r="D220" s="100"/>
      <c r="E220" s="104"/>
      <c r="F220" s="104"/>
      <c r="G220" s="100"/>
      <c r="H220" s="32"/>
      <c r="I220" s="33" t="str">
        <f t="shared" si="48"/>
        <v>JO43DC</v>
      </c>
      <c r="J220" s="33">
        <f t="shared" si="49"/>
        <v>8.25</v>
      </c>
      <c r="K220" s="33">
        <f t="shared" si="58"/>
        <v>53.083333333333336</v>
      </c>
      <c r="L220" s="33">
        <f t="shared" si="59"/>
      </c>
      <c r="M220" s="33" t="e">
        <f t="shared" si="52"/>
        <v>#VALUE!</v>
      </c>
      <c r="N220" s="33" t="e">
        <f t="shared" si="60"/>
        <v>#VALUE!</v>
      </c>
      <c r="O220" s="34" t="e">
        <f t="shared" si="61"/>
        <v>#VALUE!</v>
      </c>
      <c r="P220" s="43">
        <f t="shared" si="62"/>
      </c>
      <c r="Q220" s="43" t="e">
        <f t="shared" si="63"/>
        <v>#VALUE!</v>
      </c>
      <c r="R220" s="44">
        <f t="shared" si="64"/>
      </c>
    </row>
    <row r="221" spans="1:18" ht="12.75">
      <c r="A221" s="130"/>
      <c r="B221" s="100"/>
      <c r="C221" s="100"/>
      <c r="D221" s="100"/>
      <c r="E221" s="104"/>
      <c r="F221" s="104"/>
      <c r="G221" s="100"/>
      <c r="H221" s="32"/>
      <c r="I221" s="33" t="str">
        <f aca="true" t="shared" si="65" ref="I221:I234">UPPER($C$2)</f>
        <v>JO43DC</v>
      </c>
      <c r="J221" s="33">
        <f aca="true" t="shared" si="66" ref="J221:J234">(CODE(MID(I221,1,1))-74)*20+MID(I221,3,1)*2+(CODE(MID(I221,5,1))-65)/12</f>
        <v>8.25</v>
      </c>
      <c r="K221" s="33">
        <f t="shared" si="58"/>
        <v>53.083333333333336</v>
      </c>
      <c r="L221" s="33">
        <f t="shared" si="59"/>
      </c>
      <c r="M221" s="33" t="e">
        <f aca="true" t="shared" si="67" ref="M221:M234">(CODE(MID(L221,1,1))-74)*20+MID(L221,3,1)*2+(CODE(MID(L221,5,1))-65)/12</f>
        <v>#VALUE!</v>
      </c>
      <c r="N221" s="33" t="e">
        <f t="shared" si="60"/>
        <v>#VALUE!</v>
      </c>
      <c r="O221" s="34" t="e">
        <f t="shared" si="61"/>
        <v>#VALUE!</v>
      </c>
      <c r="P221" s="43">
        <f t="shared" si="62"/>
      </c>
      <c r="Q221" s="43" t="e">
        <f t="shared" si="63"/>
        <v>#VALUE!</v>
      </c>
      <c r="R221" s="44">
        <f t="shared" si="64"/>
      </c>
    </row>
    <row r="222" spans="1:18" ht="12.75">
      <c r="A222" s="130"/>
      <c r="B222" s="100"/>
      <c r="C222" s="100"/>
      <c r="D222" s="100"/>
      <c r="E222" s="104"/>
      <c r="F222" s="104"/>
      <c r="G222" s="100"/>
      <c r="H222" s="32"/>
      <c r="I222" s="33" t="str">
        <f t="shared" si="65"/>
        <v>JO43DC</v>
      </c>
      <c r="J222" s="33">
        <f t="shared" si="66"/>
        <v>8.25</v>
      </c>
      <c r="K222" s="33">
        <f t="shared" si="58"/>
        <v>53.083333333333336</v>
      </c>
      <c r="L222" s="33">
        <f t="shared" si="59"/>
      </c>
      <c r="M222" s="33" t="e">
        <f t="shared" si="67"/>
        <v>#VALUE!</v>
      </c>
      <c r="N222" s="33" t="e">
        <f t="shared" si="60"/>
        <v>#VALUE!</v>
      </c>
      <c r="O222" s="34" t="e">
        <f t="shared" si="61"/>
        <v>#VALUE!</v>
      </c>
      <c r="P222" s="43">
        <f t="shared" si="62"/>
      </c>
      <c r="Q222" s="43" t="e">
        <f t="shared" si="63"/>
        <v>#VALUE!</v>
      </c>
      <c r="R222" s="44">
        <f t="shared" si="64"/>
      </c>
    </row>
    <row r="223" spans="1:18" ht="12.75">
      <c r="A223" s="130"/>
      <c r="B223" s="100"/>
      <c r="C223" s="100"/>
      <c r="D223" s="100"/>
      <c r="E223" s="104"/>
      <c r="F223" s="104"/>
      <c r="G223" s="100"/>
      <c r="H223" s="32"/>
      <c r="I223" s="33" t="str">
        <f t="shared" si="65"/>
        <v>JO43DC</v>
      </c>
      <c r="J223" s="33">
        <f t="shared" si="66"/>
        <v>8.25</v>
      </c>
      <c r="K223" s="33">
        <f t="shared" si="58"/>
        <v>53.083333333333336</v>
      </c>
      <c r="L223" s="33">
        <f t="shared" si="59"/>
      </c>
      <c r="M223" s="33" t="e">
        <f t="shared" si="67"/>
        <v>#VALUE!</v>
      </c>
      <c r="N223" s="33" t="e">
        <f t="shared" si="60"/>
        <v>#VALUE!</v>
      </c>
      <c r="O223" s="34" t="e">
        <f t="shared" si="61"/>
        <v>#VALUE!</v>
      </c>
      <c r="P223" s="43">
        <f t="shared" si="62"/>
      </c>
      <c r="Q223" s="43" t="e">
        <f t="shared" si="63"/>
        <v>#VALUE!</v>
      </c>
      <c r="R223" s="44">
        <f t="shared" si="64"/>
      </c>
    </row>
    <row r="224" spans="1:18" ht="12.75">
      <c r="A224" s="130"/>
      <c r="B224" s="100"/>
      <c r="C224" s="100"/>
      <c r="D224" s="100"/>
      <c r="E224" s="104"/>
      <c r="F224" s="104"/>
      <c r="G224" s="100"/>
      <c r="H224" s="32"/>
      <c r="I224" s="33" t="str">
        <f t="shared" si="65"/>
        <v>JO43DC</v>
      </c>
      <c r="J224" s="33">
        <f t="shared" si="66"/>
        <v>8.25</v>
      </c>
      <c r="K224" s="33">
        <f t="shared" si="58"/>
        <v>53.083333333333336</v>
      </c>
      <c r="L224" s="33">
        <f t="shared" si="59"/>
      </c>
      <c r="M224" s="33" t="e">
        <f t="shared" si="67"/>
        <v>#VALUE!</v>
      </c>
      <c r="N224" s="33" t="e">
        <f t="shared" si="60"/>
        <v>#VALUE!</v>
      </c>
      <c r="O224" s="34" t="e">
        <f t="shared" si="61"/>
        <v>#VALUE!</v>
      </c>
      <c r="P224" s="43">
        <f t="shared" si="62"/>
      </c>
      <c r="Q224" s="43" t="e">
        <f t="shared" si="63"/>
        <v>#VALUE!</v>
      </c>
      <c r="R224" s="44">
        <f t="shared" si="64"/>
      </c>
    </row>
    <row r="225" spans="1:18" ht="12.75">
      <c r="A225" s="130"/>
      <c r="B225" s="100"/>
      <c r="C225" s="100"/>
      <c r="D225" s="100"/>
      <c r="E225" s="104"/>
      <c r="F225" s="104"/>
      <c r="G225" s="100"/>
      <c r="H225" s="32"/>
      <c r="I225" s="33" t="str">
        <f t="shared" si="65"/>
        <v>JO43DC</v>
      </c>
      <c r="J225" s="33">
        <f t="shared" si="66"/>
        <v>8.25</v>
      </c>
      <c r="K225" s="33">
        <f t="shared" si="58"/>
        <v>53.083333333333336</v>
      </c>
      <c r="L225" s="33">
        <f t="shared" si="59"/>
      </c>
      <c r="M225" s="33" t="e">
        <f t="shared" si="67"/>
        <v>#VALUE!</v>
      </c>
      <c r="N225" s="33" t="e">
        <f t="shared" si="60"/>
        <v>#VALUE!</v>
      </c>
      <c r="O225" s="34" t="e">
        <f t="shared" si="61"/>
        <v>#VALUE!</v>
      </c>
      <c r="P225" s="43">
        <f t="shared" si="62"/>
      </c>
      <c r="Q225" s="43" t="e">
        <f t="shared" si="63"/>
        <v>#VALUE!</v>
      </c>
      <c r="R225" s="44">
        <f t="shared" si="64"/>
      </c>
    </row>
    <row r="226" spans="1:18" ht="12.75">
      <c r="A226" s="130"/>
      <c r="B226" s="100"/>
      <c r="C226" s="100"/>
      <c r="D226" s="100"/>
      <c r="E226" s="104"/>
      <c r="F226" s="104"/>
      <c r="G226" s="100"/>
      <c r="H226" s="32"/>
      <c r="I226" s="33" t="str">
        <f t="shared" si="65"/>
        <v>JO43DC</v>
      </c>
      <c r="J226" s="33">
        <f t="shared" si="66"/>
        <v>8.25</v>
      </c>
      <c r="K226" s="33">
        <f t="shared" si="58"/>
        <v>53.083333333333336</v>
      </c>
      <c r="L226" s="33">
        <f t="shared" si="59"/>
      </c>
      <c r="M226" s="33" t="e">
        <f t="shared" si="67"/>
        <v>#VALUE!</v>
      </c>
      <c r="N226" s="33" t="e">
        <f t="shared" si="60"/>
        <v>#VALUE!</v>
      </c>
      <c r="O226" s="34" t="e">
        <f t="shared" si="61"/>
        <v>#VALUE!</v>
      </c>
      <c r="P226" s="43">
        <f t="shared" si="62"/>
      </c>
      <c r="Q226" s="43" t="e">
        <f t="shared" si="63"/>
        <v>#VALUE!</v>
      </c>
      <c r="R226" s="44">
        <f t="shared" si="64"/>
      </c>
    </row>
    <row r="227" spans="1:18" ht="12.75">
      <c r="A227" s="130"/>
      <c r="B227" s="100"/>
      <c r="C227" s="100"/>
      <c r="D227" s="100"/>
      <c r="E227" s="104"/>
      <c r="F227" s="104"/>
      <c r="G227" s="100"/>
      <c r="H227" s="32"/>
      <c r="I227" s="33" t="str">
        <f t="shared" si="65"/>
        <v>JO43DC</v>
      </c>
      <c r="J227" s="33">
        <f t="shared" si="66"/>
        <v>8.25</v>
      </c>
      <c r="K227" s="33">
        <f t="shared" si="58"/>
        <v>53.083333333333336</v>
      </c>
      <c r="L227" s="33">
        <f t="shared" si="59"/>
      </c>
      <c r="M227" s="33" t="e">
        <f t="shared" si="67"/>
        <v>#VALUE!</v>
      </c>
      <c r="N227" s="33" t="e">
        <f t="shared" si="60"/>
        <v>#VALUE!</v>
      </c>
      <c r="O227" s="34" t="e">
        <f t="shared" si="61"/>
        <v>#VALUE!</v>
      </c>
      <c r="P227" s="43">
        <f t="shared" si="62"/>
      </c>
      <c r="Q227" s="43" t="e">
        <f t="shared" si="63"/>
        <v>#VALUE!</v>
      </c>
      <c r="R227" s="44">
        <f t="shared" si="64"/>
      </c>
    </row>
    <row r="228" spans="1:18" ht="12.75">
      <c r="A228" s="130"/>
      <c r="B228" s="100"/>
      <c r="C228" s="100"/>
      <c r="D228" s="100"/>
      <c r="E228" s="104"/>
      <c r="F228" s="104"/>
      <c r="G228" s="100"/>
      <c r="H228" s="32"/>
      <c r="I228" s="33" t="str">
        <f t="shared" si="65"/>
        <v>JO43DC</v>
      </c>
      <c r="J228" s="33">
        <f t="shared" si="66"/>
        <v>8.25</v>
      </c>
      <c r="K228" s="33">
        <f t="shared" si="58"/>
        <v>53.083333333333336</v>
      </c>
      <c r="L228" s="33">
        <f t="shared" si="59"/>
      </c>
      <c r="M228" s="33" t="e">
        <f t="shared" si="67"/>
        <v>#VALUE!</v>
      </c>
      <c r="N228" s="33" t="e">
        <f t="shared" si="60"/>
        <v>#VALUE!</v>
      </c>
      <c r="O228" s="34" t="e">
        <f t="shared" si="61"/>
        <v>#VALUE!</v>
      </c>
      <c r="P228" s="43">
        <f t="shared" si="62"/>
      </c>
      <c r="Q228" s="43" t="e">
        <f t="shared" si="63"/>
        <v>#VALUE!</v>
      </c>
      <c r="R228" s="44">
        <f t="shared" si="64"/>
      </c>
    </row>
    <row r="229" spans="1:18" ht="12.75">
      <c r="A229" s="130"/>
      <c r="B229" s="100"/>
      <c r="C229" s="100"/>
      <c r="D229" s="100"/>
      <c r="E229" s="104"/>
      <c r="F229" s="104"/>
      <c r="G229" s="100"/>
      <c r="H229" s="32"/>
      <c r="I229" s="33" t="str">
        <f t="shared" si="65"/>
        <v>JO43DC</v>
      </c>
      <c r="J229" s="33">
        <f t="shared" si="66"/>
        <v>8.25</v>
      </c>
      <c r="K229" s="33">
        <f t="shared" si="58"/>
        <v>53.083333333333336</v>
      </c>
      <c r="L229" s="33">
        <f t="shared" si="59"/>
      </c>
      <c r="M229" s="33" t="e">
        <f t="shared" si="67"/>
        <v>#VALUE!</v>
      </c>
      <c r="N229" s="33" t="e">
        <f t="shared" si="60"/>
        <v>#VALUE!</v>
      </c>
      <c r="O229" s="34" t="e">
        <f t="shared" si="61"/>
        <v>#VALUE!</v>
      </c>
      <c r="P229" s="43">
        <f t="shared" si="62"/>
      </c>
      <c r="Q229" s="43" t="e">
        <f t="shared" si="63"/>
        <v>#VALUE!</v>
      </c>
      <c r="R229" s="44">
        <f t="shared" si="64"/>
      </c>
    </row>
    <row r="230" spans="1:18" ht="12.75">
      <c r="A230" s="130"/>
      <c r="B230" s="100"/>
      <c r="C230" s="100"/>
      <c r="D230" s="100"/>
      <c r="E230" s="104"/>
      <c r="F230" s="104"/>
      <c r="G230" s="100"/>
      <c r="H230" s="32"/>
      <c r="I230" s="33" t="str">
        <f t="shared" si="65"/>
        <v>JO43DC</v>
      </c>
      <c r="J230" s="33">
        <f t="shared" si="66"/>
        <v>8.25</v>
      </c>
      <c r="K230" s="33">
        <f t="shared" si="58"/>
        <v>53.083333333333336</v>
      </c>
      <c r="L230" s="33">
        <f t="shared" si="59"/>
      </c>
      <c r="M230" s="33" t="e">
        <f t="shared" si="67"/>
        <v>#VALUE!</v>
      </c>
      <c r="N230" s="33" t="e">
        <f t="shared" si="60"/>
        <v>#VALUE!</v>
      </c>
      <c r="O230" s="34" t="e">
        <f t="shared" si="61"/>
        <v>#VALUE!</v>
      </c>
      <c r="P230" s="43">
        <f t="shared" si="62"/>
      </c>
      <c r="Q230" s="43" t="e">
        <f t="shared" si="63"/>
        <v>#VALUE!</v>
      </c>
      <c r="R230" s="44">
        <f t="shared" si="64"/>
      </c>
    </row>
    <row r="231" spans="1:18" ht="12.75">
      <c r="A231" s="130"/>
      <c r="B231" s="100"/>
      <c r="C231" s="100"/>
      <c r="D231" s="100"/>
      <c r="E231" s="104"/>
      <c r="F231" s="104"/>
      <c r="G231" s="100"/>
      <c r="H231" s="32"/>
      <c r="I231" s="33" t="str">
        <f t="shared" si="65"/>
        <v>JO43DC</v>
      </c>
      <c r="J231" s="33">
        <f t="shared" si="66"/>
        <v>8.25</v>
      </c>
      <c r="K231" s="33">
        <f t="shared" si="58"/>
        <v>53.083333333333336</v>
      </c>
      <c r="L231" s="33">
        <f t="shared" si="59"/>
      </c>
      <c r="M231" s="33" t="e">
        <f t="shared" si="67"/>
        <v>#VALUE!</v>
      </c>
      <c r="N231" s="33" t="e">
        <f t="shared" si="60"/>
        <v>#VALUE!</v>
      </c>
      <c r="O231" s="34" t="e">
        <f t="shared" si="61"/>
        <v>#VALUE!</v>
      </c>
      <c r="P231" s="43">
        <f t="shared" si="62"/>
      </c>
      <c r="Q231" s="43" t="e">
        <f t="shared" si="63"/>
        <v>#VALUE!</v>
      </c>
      <c r="R231" s="44">
        <f t="shared" si="64"/>
      </c>
    </row>
    <row r="232" spans="1:18" ht="12.75">
      <c r="A232" s="130"/>
      <c r="B232" s="100"/>
      <c r="C232" s="100"/>
      <c r="D232" s="100"/>
      <c r="E232" s="104"/>
      <c r="F232" s="104"/>
      <c r="G232" s="100"/>
      <c r="H232" s="32"/>
      <c r="I232" s="33" t="str">
        <f t="shared" si="65"/>
        <v>JO43DC</v>
      </c>
      <c r="J232" s="33">
        <f t="shared" si="66"/>
        <v>8.25</v>
      </c>
      <c r="K232" s="33">
        <f t="shared" si="58"/>
        <v>53.083333333333336</v>
      </c>
      <c r="L232" s="33">
        <f t="shared" si="59"/>
      </c>
      <c r="M232" s="33" t="e">
        <f t="shared" si="67"/>
        <v>#VALUE!</v>
      </c>
      <c r="N232" s="33" t="e">
        <f t="shared" si="60"/>
        <v>#VALUE!</v>
      </c>
      <c r="O232" s="34" t="e">
        <f t="shared" si="61"/>
        <v>#VALUE!</v>
      </c>
      <c r="P232" s="43">
        <f t="shared" si="62"/>
      </c>
      <c r="Q232" s="43" t="e">
        <f t="shared" si="63"/>
        <v>#VALUE!</v>
      </c>
      <c r="R232" s="44">
        <f t="shared" si="64"/>
      </c>
    </row>
    <row r="233" spans="1:18" ht="12.75">
      <c r="A233" s="130"/>
      <c r="B233" s="100"/>
      <c r="C233" s="100"/>
      <c r="D233" s="100"/>
      <c r="E233" s="104"/>
      <c r="F233" s="104"/>
      <c r="G233" s="100"/>
      <c r="H233" s="32"/>
      <c r="I233" s="33" t="str">
        <f t="shared" si="65"/>
        <v>JO43DC</v>
      </c>
      <c r="J233" s="33">
        <f t="shared" si="66"/>
        <v>8.25</v>
      </c>
      <c r="K233" s="33">
        <f t="shared" si="58"/>
        <v>53.083333333333336</v>
      </c>
      <c r="L233" s="33">
        <f t="shared" si="59"/>
      </c>
      <c r="M233" s="33" t="e">
        <f t="shared" si="67"/>
        <v>#VALUE!</v>
      </c>
      <c r="N233" s="33" t="e">
        <f t="shared" si="60"/>
        <v>#VALUE!</v>
      </c>
      <c r="O233" s="34" t="e">
        <f t="shared" si="61"/>
        <v>#VALUE!</v>
      </c>
      <c r="P233" s="43">
        <f t="shared" si="62"/>
      </c>
      <c r="Q233" s="43" t="e">
        <f t="shared" si="63"/>
        <v>#VALUE!</v>
      </c>
      <c r="R233" s="44">
        <f t="shared" si="64"/>
      </c>
    </row>
    <row r="234" spans="1:18" ht="13.5" thickBot="1">
      <c r="A234" s="131"/>
      <c r="B234" s="102"/>
      <c r="C234" s="102"/>
      <c r="D234" s="102"/>
      <c r="E234" s="106"/>
      <c r="F234" s="106"/>
      <c r="G234" s="102"/>
      <c r="H234" s="36"/>
      <c r="I234" s="37" t="str">
        <f t="shared" si="65"/>
        <v>JO43DC</v>
      </c>
      <c r="J234" s="37">
        <f t="shared" si="66"/>
        <v>8.25</v>
      </c>
      <c r="K234" s="37">
        <f t="shared" si="58"/>
        <v>53.083333333333336</v>
      </c>
      <c r="L234" s="37">
        <f t="shared" si="59"/>
      </c>
      <c r="M234" s="37" t="e">
        <f t="shared" si="67"/>
        <v>#VALUE!</v>
      </c>
      <c r="N234" s="37" t="e">
        <f t="shared" si="60"/>
        <v>#VALUE!</v>
      </c>
      <c r="O234" s="38" t="e">
        <f t="shared" si="61"/>
        <v>#VALUE!</v>
      </c>
      <c r="P234" s="45">
        <f t="shared" si="62"/>
      </c>
      <c r="Q234" s="45" t="e">
        <f t="shared" si="63"/>
        <v>#VALUE!</v>
      </c>
      <c r="R234" s="46">
        <f t="shared" si="64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R84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59" customWidth="1"/>
    <col min="2" max="3" width="9.7109375" style="25" customWidth="1"/>
    <col min="4" max="4" width="6.7109375" style="25" customWidth="1"/>
    <col min="5" max="5" width="9.7109375" style="48" customWidth="1"/>
    <col min="6" max="6" width="5.7109375" style="48" customWidth="1"/>
    <col min="7" max="7" width="5.7109375" style="25" customWidth="1"/>
    <col min="8" max="8" width="20.7109375" style="25" customWidth="1"/>
    <col min="9" max="15" width="16.28125" style="25" hidden="1" customWidth="1"/>
    <col min="16" max="16" width="5.7109375" style="40" customWidth="1"/>
    <col min="17" max="17" width="0.42578125" style="40" hidden="1" customWidth="1"/>
    <col min="18" max="18" width="7.7109375" style="40" customWidth="1"/>
    <col min="19" max="16384" width="16.28125" style="25" customWidth="1"/>
  </cols>
  <sheetData>
    <row r="1" spans="1:8" ht="18.75">
      <c r="A1" s="15" t="s">
        <v>310</v>
      </c>
      <c r="B1" s="16"/>
      <c r="C1" s="54" t="str">
        <f>Grunddaten!$C$7</f>
        <v>Wüsting</v>
      </c>
      <c r="H1" s="129">
        <v>38718</v>
      </c>
    </row>
    <row r="2" spans="1:3" ht="19.5" thickBot="1">
      <c r="A2" s="15" t="s">
        <v>311</v>
      </c>
      <c r="B2" s="16"/>
      <c r="C2" s="54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1296800</v>
      </c>
      <c r="B4" s="55" t="s">
        <v>754</v>
      </c>
      <c r="C4" s="55" t="s">
        <v>35</v>
      </c>
      <c r="D4" s="55" t="s">
        <v>755</v>
      </c>
      <c r="E4" s="65" t="s">
        <v>751</v>
      </c>
      <c r="F4" s="65" t="s">
        <v>735</v>
      </c>
      <c r="G4" s="55">
        <v>930</v>
      </c>
      <c r="H4" s="55" t="s">
        <v>36</v>
      </c>
      <c r="I4" s="29" t="str">
        <f aca="true" t="shared" si="0" ref="I4:I17">UPPER($C$2)</f>
        <v>JO43DC</v>
      </c>
      <c r="J4" s="29">
        <f aca="true" t="shared" si="1" ref="J4:J17">(CODE(MID(I4,1,1))-74)*20+MID(I4,3,1)*2+(CODE(MID(I4,5,1))-65)/12</f>
        <v>8.25</v>
      </c>
      <c r="K4" s="29">
        <f aca="true" t="shared" si="2" ref="K4:K17">(CODE(MID(I4,2,1))-74)*10+MID(I4,4,1)*1+(CODE(MID(I4,6,1))-65)/24</f>
        <v>53.083333333333336</v>
      </c>
      <c r="L4" s="29" t="str">
        <f aca="true" t="shared" si="3" ref="L4:L17">UPPER(C4)</f>
        <v>JO50AL</v>
      </c>
      <c r="M4" s="29">
        <f aca="true" t="shared" si="4" ref="M4:M17">(CODE(MID(L4,1,1))-74)*20+MID(L4,3,1)*2+(CODE(MID(L4,5,1))-65)/12</f>
        <v>10</v>
      </c>
      <c r="N4" s="29">
        <f aca="true" t="shared" si="5" ref="N4:N17">(CODE(MID(L4,2,1))-74)*10+MID(L4,4,1)*1+(CODE(MID(L4,6,1))-65)/24</f>
        <v>50.458333333333336</v>
      </c>
      <c r="O4" s="30">
        <f aca="true" t="shared" si="6" ref="O4:O17">ACOS(SIN(N4*PI()/180)*SIN(K4*PI()/180)+COS(N4*PI()/180)*COS(K4*PI()/180)*COS((J4-M4)*PI()/180))</f>
        <v>0.049556520795252634</v>
      </c>
      <c r="P4" s="41">
        <f aca="true" t="shared" si="7" ref="P4:P53">IF(C4="","",6371.3*O4)</f>
        <v>315.73946094279313</v>
      </c>
      <c r="Q4" s="41">
        <f aca="true" t="shared" si="8" ref="Q4:Q17">ACOS((SIN(N4*PI()/180)-SIN(K4*PI()/180)*COS(O4))/(COS(K4*PI()/180)*SIN(O4)))*180/PI()</f>
        <v>156.89106028016374</v>
      </c>
      <c r="R4" s="42">
        <f>IF(C4="","",IF((SIN((M4-J4)*PI()/180))&lt;0,360-Q4,Q4))</f>
        <v>156.89106028016374</v>
      </c>
    </row>
    <row r="5" spans="1:18" ht="12.75">
      <c r="A5" s="31">
        <v>1296800</v>
      </c>
      <c r="B5" s="55" t="s">
        <v>55</v>
      </c>
      <c r="C5" s="55" t="s">
        <v>56</v>
      </c>
      <c r="D5" s="55"/>
      <c r="E5" s="65"/>
      <c r="F5" s="65"/>
      <c r="G5" s="55"/>
      <c r="H5" s="55" t="s">
        <v>57</v>
      </c>
      <c r="I5" s="29" t="str">
        <f t="shared" si="0"/>
        <v>JO43DC</v>
      </c>
      <c r="J5" s="29">
        <f t="shared" si="1"/>
        <v>8.25</v>
      </c>
      <c r="K5" s="29">
        <f t="shared" si="2"/>
        <v>53.083333333333336</v>
      </c>
      <c r="L5" s="29" t="str">
        <f t="shared" si="3"/>
        <v>JN77TX</v>
      </c>
      <c r="M5" s="29">
        <f t="shared" si="4"/>
        <v>15.583333333333334</v>
      </c>
      <c r="N5" s="29">
        <f t="shared" si="5"/>
        <v>47.958333333333336</v>
      </c>
      <c r="O5" s="30">
        <f t="shared" si="6"/>
        <v>0.12080451845870566</v>
      </c>
      <c r="P5" s="41">
        <f t="shared" si="7"/>
        <v>769.6818284559514</v>
      </c>
      <c r="Q5" s="41">
        <f t="shared" si="8"/>
        <v>134.82234076853842</v>
      </c>
      <c r="R5" s="42">
        <f aca="true" t="shared" si="9" ref="R5:R53">IF(C5="","",IF((SIN((M5-J5)*PI()/180))&lt;0,360-Q5,Q5))</f>
        <v>134.82234076853842</v>
      </c>
    </row>
    <row r="6" spans="1:18" ht="12.75">
      <c r="A6" s="31">
        <v>1296800</v>
      </c>
      <c r="B6" s="55" t="s">
        <v>106</v>
      </c>
      <c r="C6" s="55" t="s">
        <v>107</v>
      </c>
      <c r="D6" s="55" t="s">
        <v>765</v>
      </c>
      <c r="E6" s="65" t="s">
        <v>766</v>
      </c>
      <c r="F6" s="65" t="s">
        <v>735</v>
      </c>
      <c r="G6" s="55">
        <v>700</v>
      </c>
      <c r="H6" s="55" t="s">
        <v>108</v>
      </c>
      <c r="I6" s="29" t="str">
        <f t="shared" si="0"/>
        <v>JO43DC</v>
      </c>
      <c r="J6" s="29">
        <f>(CODE(MID(I6,1,1))-74)*20+MID(I6,3,1)*2+(CODE(MID(I6,5,1))-65)/12</f>
        <v>8.25</v>
      </c>
      <c r="K6" s="29">
        <f>(CODE(MID(I6,2,1))-74)*10+MID(I6,4,1)*1+(CODE(MID(I6,6,1))-65)/24</f>
        <v>53.083333333333336</v>
      </c>
      <c r="L6" s="29" t="str">
        <f>UPPER(C6)</f>
        <v>JN59GB</v>
      </c>
      <c r="M6" s="29">
        <f>(CODE(MID(L6,1,1))-74)*20+MID(L6,3,1)*2+(CODE(MID(L6,5,1))-65)/12</f>
        <v>10.5</v>
      </c>
      <c r="N6" s="29">
        <f>(CODE(MID(L6,2,1))-74)*10+MID(L6,4,1)*1+(CODE(MID(L6,6,1))-65)/24</f>
        <v>49.041666666666664</v>
      </c>
      <c r="O6" s="30">
        <f>ACOS(SIN(N6*PI()/180)*SIN(K6*PI()/180)+COS(N6*PI()/180)*COS(K6*PI()/180)*COS((J6-M6)*PI()/180))</f>
        <v>0.0747234264643748</v>
      </c>
      <c r="P6" s="41">
        <f>IF(C6="","",6371.3*O6)</f>
        <v>476.08536703247114</v>
      </c>
      <c r="Q6" s="41">
        <f>ACOS((SIN(N6*PI()/180)-SIN(K6*PI()/180)*COS(O6))/(COS(K6*PI()/180)*SIN(O6)))*180/PI()</f>
        <v>159.8348808996312</v>
      </c>
      <c r="R6" s="42">
        <f>IF(C6="","",IF((SIN((M6-J6)*PI()/180))&lt;0,360-Q6,Q6))</f>
        <v>159.8348808996312</v>
      </c>
    </row>
    <row r="7" spans="1:18" ht="12.75">
      <c r="A7" s="31">
        <v>1296805</v>
      </c>
      <c r="B7" s="55" t="s">
        <v>767</v>
      </c>
      <c r="C7" s="55" t="s">
        <v>104</v>
      </c>
      <c r="D7" s="55" t="s">
        <v>740</v>
      </c>
      <c r="E7" s="65" t="s">
        <v>768</v>
      </c>
      <c r="F7" s="65" t="s">
        <v>735</v>
      </c>
      <c r="G7" s="55">
        <v>700</v>
      </c>
      <c r="H7" s="55" t="s">
        <v>105</v>
      </c>
      <c r="I7" s="29" t="str">
        <f t="shared" si="0"/>
        <v>JO43DC</v>
      </c>
      <c r="J7" s="29">
        <f t="shared" si="1"/>
        <v>8.25</v>
      </c>
      <c r="K7" s="29">
        <f t="shared" si="2"/>
        <v>53.083333333333336</v>
      </c>
      <c r="L7" s="29" t="str">
        <f t="shared" si="3"/>
        <v>JN48WQ</v>
      </c>
      <c r="M7" s="29">
        <f t="shared" si="4"/>
        <v>9.833333333333334</v>
      </c>
      <c r="N7" s="29">
        <f t="shared" si="5"/>
        <v>48.666666666666664</v>
      </c>
      <c r="O7" s="30">
        <f t="shared" si="6"/>
        <v>0.07902773467213242</v>
      </c>
      <c r="P7" s="41">
        <f t="shared" si="7"/>
        <v>503.5094059165573</v>
      </c>
      <c r="Q7" s="41">
        <f t="shared" si="8"/>
        <v>166.63503707050504</v>
      </c>
      <c r="R7" s="42">
        <f t="shared" si="9"/>
        <v>166.63503707050504</v>
      </c>
    </row>
    <row r="8" spans="1:18" ht="12.75">
      <c r="A8" s="31">
        <v>1296810</v>
      </c>
      <c r="B8" s="55" t="s">
        <v>60</v>
      </c>
      <c r="C8" s="55" t="s">
        <v>59</v>
      </c>
      <c r="D8" s="55" t="s">
        <v>755</v>
      </c>
      <c r="E8" s="65" t="s">
        <v>769</v>
      </c>
      <c r="F8" s="65" t="s">
        <v>735</v>
      </c>
      <c r="G8" s="55">
        <v>825</v>
      </c>
      <c r="H8" s="55"/>
      <c r="I8" s="29" t="str">
        <f t="shared" si="0"/>
        <v>JO43DC</v>
      </c>
      <c r="J8" s="29">
        <f t="shared" si="1"/>
        <v>8.25</v>
      </c>
      <c r="K8" s="29">
        <f t="shared" si="2"/>
        <v>53.083333333333336</v>
      </c>
      <c r="L8" s="29" t="str">
        <f t="shared" si="3"/>
        <v>JN69EQ</v>
      </c>
      <c r="M8" s="29">
        <f t="shared" si="4"/>
        <v>12.333333333333334</v>
      </c>
      <c r="N8" s="29">
        <f t="shared" si="5"/>
        <v>49.666666666666664</v>
      </c>
      <c r="O8" s="30">
        <f t="shared" si="6"/>
        <v>0.07437202595820747</v>
      </c>
      <c r="P8" s="41">
        <f t="shared" si="7"/>
        <v>473.84648898752727</v>
      </c>
      <c r="Q8" s="41">
        <f t="shared" si="8"/>
        <v>141.66462042841775</v>
      </c>
      <c r="R8" s="42">
        <f t="shared" si="9"/>
        <v>141.66462042841775</v>
      </c>
    </row>
    <row r="9" spans="1:18" ht="12.75">
      <c r="A9" s="31">
        <v>1296815</v>
      </c>
      <c r="B9" s="55" t="s">
        <v>109</v>
      </c>
      <c r="C9" s="55" t="s">
        <v>110</v>
      </c>
      <c r="D9" s="55" t="s">
        <v>770</v>
      </c>
      <c r="E9" s="65"/>
      <c r="F9" s="65" t="s">
        <v>735</v>
      </c>
      <c r="G9" s="55">
        <v>458</v>
      </c>
      <c r="H9" s="55" t="s">
        <v>111</v>
      </c>
      <c r="I9" s="29" t="str">
        <f t="shared" si="0"/>
        <v>JO43DC</v>
      </c>
      <c r="J9" s="29">
        <f t="shared" si="1"/>
        <v>8.25</v>
      </c>
      <c r="K9" s="29">
        <f t="shared" si="2"/>
        <v>53.083333333333336</v>
      </c>
      <c r="L9" s="29" t="str">
        <f t="shared" si="3"/>
        <v>JN39NK</v>
      </c>
      <c r="M9" s="29">
        <f t="shared" si="4"/>
        <v>7.083333333333333</v>
      </c>
      <c r="N9" s="29">
        <f t="shared" si="5"/>
        <v>49.416666666666664</v>
      </c>
      <c r="O9" s="30">
        <f t="shared" si="6"/>
        <v>0.06524978178520002</v>
      </c>
      <c r="P9" s="41">
        <f t="shared" si="7"/>
        <v>415.7259346880449</v>
      </c>
      <c r="Q9" s="41">
        <f t="shared" si="8"/>
        <v>168.27906770950955</v>
      </c>
      <c r="R9" s="42">
        <f t="shared" si="9"/>
        <v>191.72093229049045</v>
      </c>
    </row>
    <row r="10" spans="1:18" ht="12.75">
      <c r="A10" s="31">
        <v>1296820</v>
      </c>
      <c r="B10" s="55" t="s">
        <v>112</v>
      </c>
      <c r="C10" s="55" t="s">
        <v>113</v>
      </c>
      <c r="D10" s="55" t="s">
        <v>755</v>
      </c>
      <c r="E10" s="65" t="s">
        <v>737</v>
      </c>
      <c r="F10" s="65" t="s">
        <v>735</v>
      </c>
      <c r="G10" s="55">
        <v>80</v>
      </c>
      <c r="H10" s="55" t="s">
        <v>114</v>
      </c>
      <c r="I10" s="29" t="str">
        <f t="shared" si="0"/>
        <v>JO43DC</v>
      </c>
      <c r="J10" s="29">
        <f t="shared" si="1"/>
        <v>8.25</v>
      </c>
      <c r="K10" s="29">
        <f t="shared" si="2"/>
        <v>53.083333333333336</v>
      </c>
      <c r="L10" s="29" t="str">
        <f t="shared" si="3"/>
        <v>JO32QR</v>
      </c>
      <c r="M10" s="29">
        <f t="shared" si="4"/>
        <v>7.333333333333333</v>
      </c>
      <c r="N10" s="29">
        <f t="shared" si="5"/>
        <v>52.708333333333336</v>
      </c>
      <c r="O10" s="30">
        <f t="shared" si="6"/>
        <v>0.01166131004531712</v>
      </c>
      <c r="P10" s="41">
        <f t="shared" si="7"/>
        <v>74.29770469172897</v>
      </c>
      <c r="Q10" s="41">
        <f t="shared" si="8"/>
        <v>123.77609324620096</v>
      </c>
      <c r="R10" s="42">
        <f t="shared" si="9"/>
        <v>236.22390675379904</v>
      </c>
    </row>
    <row r="11" spans="1:18" ht="12.75">
      <c r="A11" s="31">
        <v>1296820</v>
      </c>
      <c r="B11" s="55" t="s">
        <v>115</v>
      </c>
      <c r="C11" s="55" t="s">
        <v>116</v>
      </c>
      <c r="D11" s="55"/>
      <c r="E11" s="65"/>
      <c r="F11" s="65"/>
      <c r="G11" s="55"/>
      <c r="H11" s="55" t="s">
        <v>117</v>
      </c>
      <c r="I11" s="29" t="str">
        <f t="shared" si="0"/>
        <v>JO43DC</v>
      </c>
      <c r="J11" s="29">
        <f t="shared" si="1"/>
        <v>8.25</v>
      </c>
      <c r="K11" s="29">
        <f t="shared" si="2"/>
        <v>53.083333333333336</v>
      </c>
      <c r="L11" s="29" t="str">
        <f t="shared" si="3"/>
        <v>JN36BE</v>
      </c>
      <c r="M11" s="29">
        <f t="shared" si="4"/>
        <v>6.083333333333333</v>
      </c>
      <c r="N11" s="29">
        <f t="shared" si="5"/>
        <v>46.166666666666664</v>
      </c>
      <c r="O11" s="30">
        <f t="shared" si="6"/>
        <v>0.1231635392372632</v>
      </c>
      <c r="P11" s="41">
        <f t="shared" si="7"/>
        <v>784.711857542375</v>
      </c>
      <c r="Q11" s="41">
        <f t="shared" si="8"/>
        <v>167.69424429101392</v>
      </c>
      <c r="R11" s="42">
        <f t="shared" si="9"/>
        <v>192.30575570898608</v>
      </c>
    </row>
    <row r="12" spans="1:18" ht="12.75">
      <c r="A12" s="31">
        <v>1296825</v>
      </c>
      <c r="B12" s="55" t="s">
        <v>44</v>
      </c>
      <c r="C12" s="55" t="s">
        <v>45</v>
      </c>
      <c r="D12" s="55" t="s">
        <v>765</v>
      </c>
      <c r="E12" s="65" t="s">
        <v>769</v>
      </c>
      <c r="F12" s="65" t="s">
        <v>735</v>
      </c>
      <c r="G12" s="55">
        <v>522</v>
      </c>
      <c r="H12" s="55" t="s">
        <v>820</v>
      </c>
      <c r="I12" s="29" t="str">
        <f t="shared" si="0"/>
        <v>JO43DC</v>
      </c>
      <c r="J12" s="29">
        <f t="shared" si="1"/>
        <v>8.25</v>
      </c>
      <c r="K12" s="29">
        <f t="shared" si="2"/>
        <v>53.083333333333336</v>
      </c>
      <c r="L12" s="29" t="str">
        <f t="shared" si="3"/>
        <v>JN47AU</v>
      </c>
      <c r="M12" s="29">
        <f t="shared" si="4"/>
        <v>8</v>
      </c>
      <c r="N12" s="29">
        <f t="shared" si="5"/>
        <v>47.833333333333336</v>
      </c>
      <c r="O12" s="30">
        <f t="shared" si="6"/>
        <v>0.09167172390816858</v>
      </c>
      <c r="P12" s="41">
        <f t="shared" si="7"/>
        <v>584.0680545361145</v>
      </c>
      <c r="Q12" s="41">
        <f t="shared" si="8"/>
        <v>178.16643773389106</v>
      </c>
      <c r="R12" s="42">
        <f t="shared" si="9"/>
        <v>181.83356226610894</v>
      </c>
    </row>
    <row r="13" spans="1:18" ht="12.75">
      <c r="A13" s="31">
        <v>1296825</v>
      </c>
      <c r="B13" s="55" t="s">
        <v>118</v>
      </c>
      <c r="C13" s="55" t="s">
        <v>119</v>
      </c>
      <c r="D13" s="55" t="s">
        <v>771</v>
      </c>
      <c r="E13" s="65" t="s">
        <v>737</v>
      </c>
      <c r="F13" s="65" t="s">
        <v>735</v>
      </c>
      <c r="G13" s="55">
        <v>65</v>
      </c>
      <c r="H13" s="55" t="s">
        <v>120</v>
      </c>
      <c r="I13" s="29" t="str">
        <f t="shared" si="0"/>
        <v>JO43DC</v>
      </c>
      <c r="J13" s="29">
        <f t="shared" si="1"/>
        <v>8.25</v>
      </c>
      <c r="K13" s="29">
        <f t="shared" si="2"/>
        <v>53.083333333333336</v>
      </c>
      <c r="L13" s="29" t="str">
        <f t="shared" si="3"/>
        <v>JO53BO</v>
      </c>
      <c r="M13" s="29">
        <f t="shared" si="4"/>
        <v>10.083333333333334</v>
      </c>
      <c r="N13" s="29">
        <f t="shared" si="5"/>
        <v>53.583333333333336</v>
      </c>
      <c r="O13" s="30">
        <f t="shared" si="6"/>
        <v>0.02100532733639171</v>
      </c>
      <c r="P13" s="41">
        <f t="shared" si="7"/>
        <v>133.8312420583525</v>
      </c>
      <c r="Q13" s="41">
        <f t="shared" si="8"/>
        <v>64.72003463495774</v>
      </c>
      <c r="R13" s="42">
        <f t="shared" si="9"/>
        <v>64.72003463495774</v>
      </c>
    </row>
    <row r="14" spans="1:18" ht="12.75">
      <c r="A14" s="31">
        <v>1296825</v>
      </c>
      <c r="B14" s="55" t="s">
        <v>121</v>
      </c>
      <c r="C14" s="55" t="s">
        <v>122</v>
      </c>
      <c r="D14" s="55"/>
      <c r="E14" s="65"/>
      <c r="F14" s="65"/>
      <c r="G14" s="55"/>
      <c r="H14" s="55" t="s">
        <v>123</v>
      </c>
      <c r="I14" s="29" t="str">
        <f t="shared" si="0"/>
        <v>JO43DC</v>
      </c>
      <c r="J14" s="29">
        <f t="shared" si="1"/>
        <v>8.25</v>
      </c>
      <c r="K14" s="29">
        <f t="shared" si="2"/>
        <v>53.083333333333336</v>
      </c>
      <c r="L14" s="29" t="str">
        <f t="shared" si="3"/>
        <v>JN88EE</v>
      </c>
      <c r="M14" s="29">
        <f t="shared" si="4"/>
        <v>16.333333333333332</v>
      </c>
      <c r="N14" s="29">
        <f t="shared" si="5"/>
        <v>48.166666666666664</v>
      </c>
      <c r="O14" s="30">
        <f t="shared" si="6"/>
        <v>0.12385202005357576</v>
      </c>
      <c r="P14" s="41">
        <f t="shared" si="7"/>
        <v>789.0983753673473</v>
      </c>
      <c r="Q14" s="41">
        <f t="shared" si="8"/>
        <v>130.60912151491937</v>
      </c>
      <c r="R14" s="42">
        <f t="shared" si="9"/>
        <v>130.60912151491937</v>
      </c>
    </row>
    <row r="15" spans="1:18" ht="12.75">
      <c r="A15" s="31">
        <v>1296835</v>
      </c>
      <c r="B15" s="55" t="s">
        <v>124</v>
      </c>
      <c r="C15" s="55" t="s">
        <v>125</v>
      </c>
      <c r="D15" s="55" t="s">
        <v>740</v>
      </c>
      <c r="E15" s="65" t="s">
        <v>772</v>
      </c>
      <c r="F15" s="65" t="s">
        <v>744</v>
      </c>
      <c r="G15" s="55">
        <v>620</v>
      </c>
      <c r="H15" s="55" t="s">
        <v>819</v>
      </c>
      <c r="I15" s="29" t="str">
        <f t="shared" si="0"/>
        <v>JO43DC</v>
      </c>
      <c r="J15" s="29">
        <f t="shared" si="1"/>
        <v>8.25</v>
      </c>
      <c r="K15" s="29">
        <f t="shared" si="2"/>
        <v>53.083333333333336</v>
      </c>
      <c r="L15" s="29" t="str">
        <f t="shared" si="3"/>
        <v>JN57VX</v>
      </c>
      <c r="M15" s="29">
        <f t="shared" si="4"/>
        <v>11.75</v>
      </c>
      <c r="N15" s="29">
        <f t="shared" si="5"/>
        <v>47.958333333333336</v>
      </c>
      <c r="O15" s="30">
        <f t="shared" si="6"/>
        <v>0.09748678983054648</v>
      </c>
      <c r="P15" s="41">
        <f t="shared" si="7"/>
        <v>621.1175840473609</v>
      </c>
      <c r="Q15" s="41">
        <f t="shared" si="8"/>
        <v>155.163596815479</v>
      </c>
      <c r="R15" s="42">
        <f t="shared" si="9"/>
        <v>155.163596815479</v>
      </c>
    </row>
    <row r="16" spans="1:18" ht="12.75">
      <c r="A16" s="31">
        <v>1296840</v>
      </c>
      <c r="B16" s="55" t="s">
        <v>28</v>
      </c>
      <c r="C16" s="55" t="s">
        <v>29</v>
      </c>
      <c r="D16" s="55" t="s">
        <v>773</v>
      </c>
      <c r="E16" s="65" t="s">
        <v>769</v>
      </c>
      <c r="F16" s="65" t="s">
        <v>735</v>
      </c>
      <c r="G16" s="55">
        <v>925</v>
      </c>
      <c r="H16" s="55" t="s">
        <v>30</v>
      </c>
      <c r="I16" s="29" t="str">
        <f t="shared" si="0"/>
        <v>JO43DC</v>
      </c>
      <c r="J16" s="29">
        <f t="shared" si="1"/>
        <v>8.25</v>
      </c>
      <c r="K16" s="29">
        <f t="shared" si="2"/>
        <v>53.083333333333336</v>
      </c>
      <c r="L16" s="29" t="str">
        <f t="shared" si="3"/>
        <v>JO50WC</v>
      </c>
      <c r="M16" s="29">
        <f t="shared" si="4"/>
        <v>11.833333333333334</v>
      </c>
      <c r="N16" s="29">
        <f t="shared" si="5"/>
        <v>50.083333333333336</v>
      </c>
      <c r="O16" s="30">
        <f t="shared" si="6"/>
        <v>0.06518799658681118</v>
      </c>
      <c r="P16" s="41">
        <f t="shared" si="7"/>
        <v>415.33228265355007</v>
      </c>
      <c r="Q16" s="41">
        <f t="shared" si="8"/>
        <v>142.00071641995498</v>
      </c>
      <c r="R16" s="42">
        <f t="shared" si="9"/>
        <v>142.00071641995498</v>
      </c>
    </row>
    <row r="17" spans="1:18" ht="12.75">
      <c r="A17" s="31">
        <v>1296845</v>
      </c>
      <c r="B17" s="55" t="s">
        <v>22</v>
      </c>
      <c r="C17" s="55" t="s">
        <v>23</v>
      </c>
      <c r="D17" s="55" t="s">
        <v>774</v>
      </c>
      <c r="E17" s="65" t="s">
        <v>766</v>
      </c>
      <c r="F17" s="65" t="s">
        <v>735</v>
      </c>
      <c r="G17" s="55">
        <v>234</v>
      </c>
      <c r="H17" s="55" t="s">
        <v>24</v>
      </c>
      <c r="I17" s="29" t="str">
        <f t="shared" si="0"/>
        <v>JO43DC</v>
      </c>
      <c r="J17" s="29">
        <f t="shared" si="1"/>
        <v>8.25</v>
      </c>
      <c r="K17" s="29">
        <f t="shared" si="2"/>
        <v>53.083333333333336</v>
      </c>
      <c r="L17" s="29" t="str">
        <f t="shared" si="3"/>
        <v>JO61EH</v>
      </c>
      <c r="M17" s="29">
        <f t="shared" si="4"/>
        <v>12.333333333333334</v>
      </c>
      <c r="N17" s="29">
        <f t="shared" si="5"/>
        <v>51.291666666666664</v>
      </c>
      <c r="O17" s="30">
        <f t="shared" si="6"/>
        <v>0.05371648552877306</v>
      </c>
      <c r="P17" s="41">
        <f t="shared" si="7"/>
        <v>342.2438442494718</v>
      </c>
      <c r="Q17" s="41">
        <f t="shared" si="8"/>
        <v>123.96496445772841</v>
      </c>
      <c r="R17" s="42">
        <f t="shared" si="9"/>
        <v>123.96496445772841</v>
      </c>
    </row>
    <row r="18" spans="1:18" ht="12.75">
      <c r="A18" s="31">
        <v>1296850</v>
      </c>
      <c r="B18" s="55" t="s">
        <v>129</v>
      </c>
      <c r="C18" s="55" t="s">
        <v>130</v>
      </c>
      <c r="D18" s="55"/>
      <c r="E18" s="65"/>
      <c r="F18" s="65"/>
      <c r="G18" s="55"/>
      <c r="H18" s="55" t="s">
        <v>776</v>
      </c>
      <c r="I18" s="29" t="str">
        <f aca="true" t="shared" si="10" ref="I18:I81">UPPER($C$2)</f>
        <v>JO43DC</v>
      </c>
      <c r="J18" s="29">
        <f aca="true" t="shared" si="11" ref="J18:J81">(CODE(MID(I18,1,1))-74)*20+MID(I18,3,1)*2+(CODE(MID(I18,5,1))-65)/12</f>
        <v>8.25</v>
      </c>
      <c r="K18" s="29">
        <f aca="true" t="shared" si="12" ref="K18:K55">(CODE(MID(I18,2,1))-74)*10+MID(I18,4,1)*1+(CODE(MID(I18,6,1))-65)/24</f>
        <v>53.083333333333336</v>
      </c>
      <c r="L18" s="29" t="str">
        <f aca="true" t="shared" si="13" ref="L18:L55">UPPER(C18)</f>
        <v>JO31JK</v>
      </c>
      <c r="M18" s="29">
        <f aca="true" t="shared" si="14" ref="M18:M81">(CODE(MID(L18,1,1))-74)*20+MID(L18,3,1)*2+(CODE(MID(L18,5,1))-65)/12</f>
        <v>6.75</v>
      </c>
      <c r="N18" s="29">
        <f aca="true" t="shared" si="15" ref="N18:N55">(CODE(MID(L18,2,1))-74)*10+MID(L18,4,1)*1+(CODE(MID(L18,6,1))-65)/24</f>
        <v>51.416666666666664</v>
      </c>
      <c r="O18" s="30">
        <f aca="true" t="shared" si="16" ref="O18:O55">ACOS(SIN(N18*PI()/180)*SIN(K18*PI()/180)+COS(N18*PI()/180)*COS(K18*PI()/180)*COS((J18-M18)*PI()/180))</f>
        <v>0.03321042434688204</v>
      </c>
      <c r="P18" s="41">
        <f t="shared" si="7"/>
        <v>211.59357664128953</v>
      </c>
      <c r="Q18" s="41">
        <f aca="true" t="shared" si="17" ref="Q18:Q53">ACOS((SIN(N18*PI()/180)-SIN(K18*PI()/180)*COS(O18))/(COS(K18*PI()/180)*SIN(O18)))*180/PI()</f>
        <v>150.55010150971174</v>
      </c>
      <c r="R18" s="42">
        <f t="shared" si="9"/>
        <v>209.44989849028826</v>
      </c>
    </row>
    <row r="19" spans="1:18" ht="12.75">
      <c r="A19" s="31">
        <v>1296850</v>
      </c>
      <c r="B19" s="55" t="s">
        <v>32</v>
      </c>
      <c r="C19" s="55" t="s">
        <v>368</v>
      </c>
      <c r="D19" s="55" t="s">
        <v>778</v>
      </c>
      <c r="E19" s="65" t="s">
        <v>768</v>
      </c>
      <c r="F19" s="65" t="s">
        <v>735</v>
      </c>
      <c r="G19" s="55">
        <v>120</v>
      </c>
      <c r="H19" s="55" t="s">
        <v>777</v>
      </c>
      <c r="I19" s="29" t="str">
        <f t="shared" si="10"/>
        <v>JO43DC</v>
      </c>
      <c r="J19" s="29">
        <f t="shared" si="11"/>
        <v>8.25</v>
      </c>
      <c r="K19" s="29">
        <f t="shared" si="12"/>
        <v>53.083333333333336</v>
      </c>
      <c r="L19" s="29" t="str">
        <f t="shared" si="13"/>
        <v>JO62KK</v>
      </c>
      <c r="M19" s="29">
        <f t="shared" si="14"/>
        <v>12.833333333333334</v>
      </c>
      <c r="N19" s="29">
        <f t="shared" si="15"/>
        <v>52.416666666666664</v>
      </c>
      <c r="O19" s="30">
        <f t="shared" si="16"/>
        <v>0.04978885608766781</v>
      </c>
      <c r="P19" s="41">
        <f t="shared" si="7"/>
        <v>317.21973879135794</v>
      </c>
      <c r="Q19" s="41">
        <f t="shared" si="17"/>
        <v>101.68062542608453</v>
      </c>
      <c r="R19" s="42">
        <f t="shared" si="9"/>
        <v>101.68062542608453</v>
      </c>
    </row>
    <row r="20" spans="1:18" ht="12.75">
      <c r="A20" s="31">
        <v>1296854</v>
      </c>
      <c r="B20" s="55" t="s">
        <v>132</v>
      </c>
      <c r="C20" s="55" t="s">
        <v>506</v>
      </c>
      <c r="D20" s="55" t="s">
        <v>779</v>
      </c>
      <c r="E20" s="65" t="s">
        <v>780</v>
      </c>
      <c r="F20" s="65" t="s">
        <v>781</v>
      </c>
      <c r="G20" s="55">
        <v>312</v>
      </c>
      <c r="H20" s="55" t="s">
        <v>134</v>
      </c>
      <c r="I20" s="29" t="str">
        <f t="shared" si="10"/>
        <v>JO43DC</v>
      </c>
      <c r="J20" s="29">
        <f t="shared" si="11"/>
        <v>8.25</v>
      </c>
      <c r="K20" s="29">
        <f t="shared" si="12"/>
        <v>53.083333333333336</v>
      </c>
      <c r="L20" s="29" t="str">
        <f t="shared" si="13"/>
        <v>JO31SL</v>
      </c>
      <c r="M20" s="29">
        <f t="shared" si="14"/>
        <v>7.5</v>
      </c>
      <c r="N20" s="29">
        <f t="shared" si="15"/>
        <v>51.458333333333336</v>
      </c>
      <c r="O20" s="30">
        <f t="shared" si="16"/>
        <v>0.029470600800850955</v>
      </c>
      <c r="P20" s="41">
        <f t="shared" si="7"/>
        <v>187.7660388824617</v>
      </c>
      <c r="Q20" s="41">
        <f t="shared" si="17"/>
        <v>163.93143590125055</v>
      </c>
      <c r="R20" s="42">
        <f t="shared" si="9"/>
        <v>196.06856409874945</v>
      </c>
    </row>
    <row r="21" spans="1:18" ht="12.75">
      <c r="A21" s="31">
        <v>1296860</v>
      </c>
      <c r="B21" s="55" t="s">
        <v>81</v>
      </c>
      <c r="C21" s="55" t="s">
        <v>82</v>
      </c>
      <c r="D21" s="55" t="s">
        <v>771</v>
      </c>
      <c r="E21" s="65" t="s">
        <v>737</v>
      </c>
      <c r="F21" s="65" t="s">
        <v>735</v>
      </c>
      <c r="G21" s="55">
        <v>367</v>
      </c>
      <c r="H21" s="55" t="s">
        <v>775</v>
      </c>
      <c r="I21" s="29" t="str">
        <f t="shared" si="10"/>
        <v>JO43DC</v>
      </c>
      <c r="J21" s="29">
        <f t="shared" si="11"/>
        <v>8.25</v>
      </c>
      <c r="K21" s="29">
        <f>(CODE(MID(I21,2,1))-74)*10+MID(I21,4,1)*1+(CODE(MID(I21,6,1))-65)/24</f>
        <v>53.083333333333336</v>
      </c>
      <c r="L21" s="29" t="str">
        <f>UPPER(C21)</f>
        <v>JN48NV</v>
      </c>
      <c r="M21" s="29">
        <f t="shared" si="14"/>
        <v>9.083333333333334</v>
      </c>
      <c r="N21" s="29">
        <f>(CODE(MID(L21,2,1))-74)*10+MID(L21,4,1)*1+(CODE(MID(L21,6,1))-65)/24</f>
        <v>48.875</v>
      </c>
      <c r="O21" s="30">
        <f>ACOS(SIN(N21*PI()/180)*SIN(K21*PI()/180)+COS(N21*PI()/180)*COS(K21*PI()/180)*COS((J21-M21)*PI()/180))</f>
        <v>0.07401647892746621</v>
      </c>
      <c r="P21" s="41">
        <f>IF(C21="","",6371.3*O21)</f>
        <v>471.5811921905655</v>
      </c>
      <c r="Q21" s="41">
        <f>ACOS((SIN(N21*PI()/180)-SIN(K21*PI()/180)*COS(O21))/(COS(K21*PI()/180)*SIN(O21)))*180/PI()</f>
        <v>172.56774256648694</v>
      </c>
      <c r="R21" s="42">
        <f>IF(C21="","",IF((SIN((M21-J21)*PI()/180))&lt;0,360-Q21,Q21))</f>
        <v>172.56774256648694</v>
      </c>
    </row>
    <row r="22" spans="1:18" ht="12.75">
      <c r="A22" s="31">
        <v>1296865</v>
      </c>
      <c r="B22" s="55" t="s">
        <v>135</v>
      </c>
      <c r="C22" s="55" t="s">
        <v>136</v>
      </c>
      <c r="D22" s="55" t="s">
        <v>782</v>
      </c>
      <c r="E22" s="65" t="s">
        <v>783</v>
      </c>
      <c r="F22" s="65" t="s">
        <v>735</v>
      </c>
      <c r="G22" s="55">
        <v>260</v>
      </c>
      <c r="H22" s="55" t="s">
        <v>137</v>
      </c>
      <c r="I22" s="29" t="str">
        <f t="shared" si="10"/>
        <v>JO43DC</v>
      </c>
      <c r="J22" s="29">
        <f t="shared" si="11"/>
        <v>8.25</v>
      </c>
      <c r="K22" s="29">
        <f t="shared" si="12"/>
        <v>53.083333333333336</v>
      </c>
      <c r="L22" s="29" t="str">
        <f t="shared" si="13"/>
        <v>JO30LX</v>
      </c>
      <c r="M22" s="29">
        <f t="shared" si="14"/>
        <v>6.916666666666667</v>
      </c>
      <c r="N22" s="29">
        <f t="shared" si="15"/>
        <v>50.958333333333336</v>
      </c>
      <c r="O22" s="30">
        <f t="shared" si="16"/>
        <v>0.0397550954418342</v>
      </c>
      <c r="P22" s="41">
        <f t="shared" si="7"/>
        <v>253.29163958855824</v>
      </c>
      <c r="Q22" s="41">
        <f t="shared" si="17"/>
        <v>158.3599868540866</v>
      </c>
      <c r="R22" s="42">
        <f t="shared" si="9"/>
        <v>201.6400131459134</v>
      </c>
    </row>
    <row r="23" spans="1:18" ht="12.75">
      <c r="A23" s="31">
        <v>1296865</v>
      </c>
      <c r="B23" s="55" t="s">
        <v>138</v>
      </c>
      <c r="C23" s="55" t="s">
        <v>139</v>
      </c>
      <c r="D23" s="55"/>
      <c r="E23" s="65"/>
      <c r="F23" s="65"/>
      <c r="G23" s="55"/>
      <c r="H23" s="55" t="s">
        <v>140</v>
      </c>
      <c r="I23" s="29" t="str">
        <f t="shared" si="10"/>
        <v>JO43DC</v>
      </c>
      <c r="J23" s="29">
        <f t="shared" si="11"/>
        <v>8.25</v>
      </c>
      <c r="K23" s="29">
        <f t="shared" si="12"/>
        <v>53.083333333333336</v>
      </c>
      <c r="L23" s="29" t="str">
        <f t="shared" si="13"/>
        <v>JN37LA</v>
      </c>
      <c r="M23" s="29">
        <f t="shared" si="14"/>
        <v>6.916666666666667</v>
      </c>
      <c r="N23" s="29">
        <f t="shared" si="15"/>
        <v>47</v>
      </c>
      <c r="O23" s="30">
        <f t="shared" si="16"/>
        <v>0.10721572160571191</v>
      </c>
      <c r="P23" s="41">
        <f t="shared" si="7"/>
        <v>683.1035270664723</v>
      </c>
      <c r="Q23" s="41">
        <f t="shared" si="17"/>
        <v>171.47171693727134</v>
      </c>
      <c r="R23" s="42">
        <f t="shared" si="9"/>
        <v>188.52828306272866</v>
      </c>
    </row>
    <row r="24" spans="1:18" ht="12.75">
      <c r="A24" s="31">
        <v>1296870</v>
      </c>
      <c r="B24" s="55" t="s">
        <v>144</v>
      </c>
      <c r="C24" s="55" t="s">
        <v>145</v>
      </c>
      <c r="D24" s="55" t="s">
        <v>784</v>
      </c>
      <c r="E24" s="65" t="s">
        <v>766</v>
      </c>
      <c r="F24" s="65" t="s">
        <v>735</v>
      </c>
      <c r="G24" s="55">
        <v>200</v>
      </c>
      <c r="H24" s="55" t="s">
        <v>143</v>
      </c>
      <c r="I24" s="29" t="str">
        <f t="shared" si="10"/>
        <v>JO43DC</v>
      </c>
      <c r="J24" s="29">
        <f t="shared" si="11"/>
        <v>8.25</v>
      </c>
      <c r="K24" s="29">
        <f t="shared" si="12"/>
        <v>53.083333333333336</v>
      </c>
      <c r="L24" s="29" t="str">
        <f t="shared" si="13"/>
        <v>JO32VG</v>
      </c>
      <c r="M24" s="29">
        <f t="shared" si="14"/>
        <v>7.75</v>
      </c>
      <c r="N24" s="29">
        <f t="shared" si="15"/>
        <v>52.25</v>
      </c>
      <c r="O24" s="30">
        <f t="shared" si="16"/>
        <v>0.01547724114464244</v>
      </c>
      <c r="P24" s="41">
        <f t="shared" si="7"/>
        <v>98.61014650486038</v>
      </c>
      <c r="Q24" s="41">
        <f t="shared" si="17"/>
        <v>159.80597337597854</v>
      </c>
      <c r="R24" s="42">
        <f t="shared" si="9"/>
        <v>200.19402662402146</v>
      </c>
    </row>
    <row r="25" spans="1:18" ht="12.75">
      <c r="A25" s="31">
        <v>1296875</v>
      </c>
      <c r="B25" s="55" t="s">
        <v>49</v>
      </c>
      <c r="C25" s="55" t="s">
        <v>50</v>
      </c>
      <c r="D25" s="55" t="s">
        <v>785</v>
      </c>
      <c r="E25" s="65"/>
      <c r="F25" s="65" t="s">
        <v>735</v>
      </c>
      <c r="G25" s="55">
        <v>610</v>
      </c>
      <c r="H25" s="55" t="s">
        <v>51</v>
      </c>
      <c r="I25" s="29" t="str">
        <f t="shared" si="10"/>
        <v>JO43DC</v>
      </c>
      <c r="J25" s="29">
        <f t="shared" si="11"/>
        <v>8.25</v>
      </c>
      <c r="K25" s="29">
        <f t="shared" si="12"/>
        <v>53.083333333333336</v>
      </c>
      <c r="L25" s="29" t="str">
        <f t="shared" si="13"/>
        <v>JN58IC</v>
      </c>
      <c r="M25" s="29">
        <f t="shared" si="14"/>
        <v>10.666666666666666</v>
      </c>
      <c r="N25" s="29">
        <f t="shared" si="15"/>
        <v>48.083333333333336</v>
      </c>
      <c r="O25" s="30">
        <f t="shared" si="16"/>
        <v>0.09126965867900605</v>
      </c>
      <c r="P25" s="41">
        <f t="shared" si="7"/>
        <v>581.5063763415512</v>
      </c>
      <c r="Q25" s="41">
        <f t="shared" si="17"/>
        <v>161.99708413641758</v>
      </c>
      <c r="R25" s="42">
        <f t="shared" si="9"/>
        <v>161.99708413641758</v>
      </c>
    </row>
    <row r="26" spans="1:18" ht="12.75">
      <c r="A26" s="31">
        <v>1296880</v>
      </c>
      <c r="B26" s="55" t="s">
        <v>146</v>
      </c>
      <c r="C26" s="55" t="s">
        <v>147</v>
      </c>
      <c r="D26" s="55" t="s">
        <v>786</v>
      </c>
      <c r="E26" s="65"/>
      <c r="F26" s="65" t="s">
        <v>735</v>
      </c>
      <c r="G26" s="55">
        <v>290</v>
      </c>
      <c r="H26" s="55" t="s">
        <v>148</v>
      </c>
      <c r="I26" s="29" t="str">
        <f t="shared" si="10"/>
        <v>JO43DC</v>
      </c>
      <c r="J26" s="29">
        <f t="shared" si="11"/>
        <v>8.25</v>
      </c>
      <c r="K26" s="29">
        <f t="shared" si="12"/>
        <v>53.083333333333336</v>
      </c>
      <c r="L26" s="29" t="str">
        <f t="shared" si="13"/>
        <v>JN37WX</v>
      </c>
      <c r="M26" s="29">
        <f t="shared" si="14"/>
        <v>7.833333333333333</v>
      </c>
      <c r="N26" s="29">
        <f t="shared" si="15"/>
        <v>47.958333333333336</v>
      </c>
      <c r="O26" s="30">
        <f t="shared" si="16"/>
        <v>0.08956711275409934</v>
      </c>
      <c r="P26" s="41">
        <f t="shared" si="7"/>
        <v>570.6589454901931</v>
      </c>
      <c r="Q26" s="41">
        <f t="shared" si="17"/>
        <v>176.87900282913898</v>
      </c>
      <c r="R26" s="42">
        <f t="shared" si="9"/>
        <v>183.12099717086102</v>
      </c>
    </row>
    <row r="27" spans="1:18" ht="12.75">
      <c r="A27" s="31">
        <v>1296880</v>
      </c>
      <c r="B27" s="55" t="s">
        <v>149</v>
      </c>
      <c r="C27" s="55" t="s">
        <v>150</v>
      </c>
      <c r="D27" s="55"/>
      <c r="E27" s="65"/>
      <c r="F27" s="65"/>
      <c r="G27" s="55"/>
      <c r="H27" s="55" t="s">
        <v>151</v>
      </c>
      <c r="I27" s="29" t="str">
        <f t="shared" si="10"/>
        <v>JO43DC</v>
      </c>
      <c r="J27" s="29">
        <f t="shared" si="11"/>
        <v>8.25</v>
      </c>
      <c r="K27" s="29">
        <f t="shared" si="12"/>
        <v>53.083333333333336</v>
      </c>
      <c r="L27" s="29" t="str">
        <f t="shared" si="13"/>
        <v>JO10UN</v>
      </c>
      <c r="M27" s="29">
        <f t="shared" si="14"/>
        <v>3.666666666666667</v>
      </c>
      <c r="N27" s="29">
        <f t="shared" si="15"/>
        <v>50.541666666666664</v>
      </c>
      <c r="O27" s="30">
        <f t="shared" si="16"/>
        <v>0.06641185858558063</v>
      </c>
      <c r="P27" s="41">
        <f t="shared" si="7"/>
        <v>423.1298746063099</v>
      </c>
      <c r="Q27" s="41">
        <f t="shared" si="17"/>
        <v>130.07186549650112</v>
      </c>
      <c r="R27" s="42">
        <f t="shared" si="9"/>
        <v>229.92813450349888</v>
      </c>
    </row>
    <row r="28" spans="1:18" ht="12.75">
      <c r="A28" s="31">
        <v>1296883</v>
      </c>
      <c r="B28" s="55" t="s">
        <v>152</v>
      </c>
      <c r="C28" s="55" t="s">
        <v>153</v>
      </c>
      <c r="D28" s="55" t="s">
        <v>755</v>
      </c>
      <c r="E28" s="65" t="s">
        <v>769</v>
      </c>
      <c r="F28" s="65" t="s">
        <v>735</v>
      </c>
      <c r="G28" s="55">
        <v>504</v>
      </c>
      <c r="H28" s="55" t="s">
        <v>154</v>
      </c>
      <c r="I28" s="29" t="str">
        <f t="shared" si="10"/>
        <v>JO43DC</v>
      </c>
      <c r="J28" s="29">
        <f t="shared" si="11"/>
        <v>8.25</v>
      </c>
      <c r="K28" s="29">
        <f t="shared" si="12"/>
        <v>53.083333333333336</v>
      </c>
      <c r="L28" s="29" t="str">
        <f t="shared" si="13"/>
        <v>JN68GI</v>
      </c>
      <c r="M28" s="29">
        <f t="shared" si="14"/>
        <v>12.5</v>
      </c>
      <c r="N28" s="29">
        <f t="shared" si="15"/>
        <v>48.333333333333336</v>
      </c>
      <c r="O28" s="30">
        <f t="shared" si="16"/>
        <v>0.09524661002072143</v>
      </c>
      <c r="P28" s="41">
        <f t="shared" si="7"/>
        <v>606.8447264250225</v>
      </c>
      <c r="Q28" s="41">
        <f t="shared" si="17"/>
        <v>148.79910592167172</v>
      </c>
      <c r="R28" s="42">
        <f t="shared" si="9"/>
        <v>148.79910592167172</v>
      </c>
    </row>
    <row r="29" spans="1:18" ht="12.75">
      <c r="A29" s="31">
        <v>1296885</v>
      </c>
      <c r="B29" s="55" t="s">
        <v>505</v>
      </c>
      <c r="C29" s="55" t="s">
        <v>156</v>
      </c>
      <c r="D29" s="55"/>
      <c r="E29" s="65" t="s">
        <v>787</v>
      </c>
      <c r="F29" s="65" t="s">
        <v>735</v>
      </c>
      <c r="G29" s="55">
        <v>260</v>
      </c>
      <c r="H29" s="55" t="s">
        <v>157</v>
      </c>
      <c r="I29" s="29" t="str">
        <f t="shared" si="10"/>
        <v>JO43DC</v>
      </c>
      <c r="J29" s="29">
        <f t="shared" si="11"/>
        <v>8.25</v>
      </c>
      <c r="K29" s="29">
        <f t="shared" si="12"/>
        <v>53.083333333333336</v>
      </c>
      <c r="L29" s="29" t="str">
        <f t="shared" si="13"/>
        <v>JO61UA</v>
      </c>
      <c r="M29" s="29">
        <f t="shared" si="14"/>
        <v>13.666666666666666</v>
      </c>
      <c r="N29" s="29">
        <f t="shared" si="15"/>
        <v>51</v>
      </c>
      <c r="O29" s="30">
        <f t="shared" si="16"/>
        <v>0.06855456498018575</v>
      </c>
      <c r="P29" s="41">
        <f t="shared" si="7"/>
        <v>436.78169985825747</v>
      </c>
      <c r="Q29" s="41">
        <f t="shared" si="17"/>
        <v>119.86081795296062</v>
      </c>
      <c r="R29" s="42">
        <f t="shared" si="9"/>
        <v>119.86081795296062</v>
      </c>
    </row>
    <row r="30" spans="1:18" ht="12.75">
      <c r="A30" s="31">
        <v>1296885</v>
      </c>
      <c r="B30" s="55" t="s">
        <v>158</v>
      </c>
      <c r="C30" s="55" t="s">
        <v>159</v>
      </c>
      <c r="D30" s="55"/>
      <c r="E30" s="65"/>
      <c r="F30" s="65"/>
      <c r="G30" s="55"/>
      <c r="H30" s="55"/>
      <c r="I30" s="29" t="str">
        <f t="shared" si="10"/>
        <v>JO43DC</v>
      </c>
      <c r="J30" s="29">
        <f t="shared" si="11"/>
        <v>8.25</v>
      </c>
      <c r="K30" s="29">
        <f t="shared" si="12"/>
        <v>53.083333333333336</v>
      </c>
      <c r="L30" s="29" t="str">
        <f t="shared" si="13"/>
        <v>JN78SB</v>
      </c>
      <c r="M30" s="29">
        <f t="shared" si="14"/>
        <v>15.5</v>
      </c>
      <c r="N30" s="29">
        <f t="shared" si="15"/>
        <v>48.041666666666664</v>
      </c>
      <c r="O30" s="30">
        <f t="shared" si="16"/>
        <v>0.1190634471322376</v>
      </c>
      <c r="P30" s="41">
        <f t="shared" si="7"/>
        <v>758.5889407136254</v>
      </c>
      <c r="Q30" s="41">
        <f t="shared" si="17"/>
        <v>134.7377412748416</v>
      </c>
      <c r="R30" s="42">
        <f t="shared" si="9"/>
        <v>134.7377412748416</v>
      </c>
    </row>
    <row r="31" spans="1:18" ht="12.75">
      <c r="A31" s="31">
        <v>1296895</v>
      </c>
      <c r="B31" s="55" t="s">
        <v>160</v>
      </c>
      <c r="C31" s="55" t="s">
        <v>161</v>
      </c>
      <c r="D31" s="55"/>
      <c r="E31" s="65"/>
      <c r="F31" s="65"/>
      <c r="G31" s="55"/>
      <c r="H31" s="55" t="s">
        <v>162</v>
      </c>
      <c r="I31" s="29" t="str">
        <f t="shared" si="10"/>
        <v>JO43DC</v>
      </c>
      <c r="J31" s="29">
        <f t="shared" si="11"/>
        <v>8.25</v>
      </c>
      <c r="K31" s="29">
        <f t="shared" si="12"/>
        <v>53.083333333333336</v>
      </c>
      <c r="L31" s="29" t="str">
        <f t="shared" si="13"/>
        <v>JO11UB</v>
      </c>
      <c r="M31" s="29">
        <f t="shared" si="14"/>
        <v>3.666666666666667</v>
      </c>
      <c r="N31" s="29">
        <f t="shared" si="15"/>
        <v>51.041666666666664</v>
      </c>
      <c r="O31" s="30">
        <f t="shared" si="16"/>
        <v>0.060713893949965625</v>
      </c>
      <c r="P31" s="41">
        <f t="shared" si="7"/>
        <v>386.826432523416</v>
      </c>
      <c r="Q31" s="41">
        <f t="shared" si="17"/>
        <v>124.10120657683392</v>
      </c>
      <c r="R31" s="42">
        <f t="shared" si="9"/>
        <v>235.89879342316607</v>
      </c>
    </row>
    <row r="32" spans="1:18" ht="12.75">
      <c r="A32" s="31">
        <v>1296900</v>
      </c>
      <c r="B32" s="55" t="s">
        <v>163</v>
      </c>
      <c r="C32" s="55" t="s">
        <v>164</v>
      </c>
      <c r="D32" s="55" t="s">
        <v>755</v>
      </c>
      <c r="E32" s="65" t="s">
        <v>737</v>
      </c>
      <c r="F32" s="65" t="s">
        <v>735</v>
      </c>
      <c r="G32" s="55">
        <v>100</v>
      </c>
      <c r="H32" s="55" t="s">
        <v>165</v>
      </c>
      <c r="I32" s="29" t="str">
        <f t="shared" si="10"/>
        <v>JO43DC</v>
      </c>
      <c r="J32" s="29">
        <f t="shared" si="11"/>
        <v>8.25</v>
      </c>
      <c r="K32" s="29">
        <f t="shared" si="12"/>
        <v>53.083333333333336</v>
      </c>
      <c r="L32" s="29" t="str">
        <f t="shared" si="13"/>
        <v>JO31SX</v>
      </c>
      <c r="M32" s="29">
        <f t="shared" si="14"/>
        <v>7.5</v>
      </c>
      <c r="N32" s="29">
        <f t="shared" si="15"/>
        <v>51.958333333333336</v>
      </c>
      <c r="O32" s="30">
        <f t="shared" si="16"/>
        <v>0.021188627018292383</v>
      </c>
      <c r="P32" s="41">
        <f t="shared" si="7"/>
        <v>134.99909932164627</v>
      </c>
      <c r="Q32" s="41">
        <f t="shared" si="17"/>
        <v>157.62192171358484</v>
      </c>
      <c r="R32" s="42">
        <f t="shared" si="9"/>
        <v>202.37807828641516</v>
      </c>
    </row>
    <row r="33" spans="1:18" ht="12.75">
      <c r="A33" s="31">
        <v>1296900</v>
      </c>
      <c r="B33" s="55" t="s">
        <v>166</v>
      </c>
      <c r="C33" s="55" t="s">
        <v>167</v>
      </c>
      <c r="D33" s="55"/>
      <c r="E33" s="65"/>
      <c r="F33" s="65"/>
      <c r="G33" s="55"/>
      <c r="H33" s="55" t="s">
        <v>788</v>
      </c>
      <c r="I33" s="29" t="str">
        <f t="shared" si="10"/>
        <v>JO43DC</v>
      </c>
      <c r="J33" s="29">
        <f t="shared" si="11"/>
        <v>8.25</v>
      </c>
      <c r="K33" s="29">
        <f t="shared" si="12"/>
        <v>53.083333333333336</v>
      </c>
      <c r="L33" s="29" t="str">
        <f t="shared" si="13"/>
        <v>JN67CR</v>
      </c>
      <c r="M33" s="29">
        <f t="shared" si="14"/>
        <v>12.166666666666666</v>
      </c>
      <c r="N33" s="29">
        <f t="shared" si="15"/>
        <v>47.708333333333336</v>
      </c>
      <c r="O33" s="30">
        <f t="shared" si="16"/>
        <v>0.10340034866381753</v>
      </c>
      <c r="P33" s="41">
        <f t="shared" si="7"/>
        <v>658.7946414417806</v>
      </c>
      <c r="Q33" s="41">
        <f t="shared" si="17"/>
        <v>153.55688408656755</v>
      </c>
      <c r="R33" s="42">
        <f t="shared" si="9"/>
        <v>153.55688408656755</v>
      </c>
    </row>
    <row r="34" spans="1:18" ht="12.75">
      <c r="A34" s="31">
        <v>1296905</v>
      </c>
      <c r="B34" s="55" t="s">
        <v>72</v>
      </c>
      <c r="C34" s="55" t="s">
        <v>73</v>
      </c>
      <c r="D34" s="55" t="s">
        <v>746</v>
      </c>
      <c r="E34" s="65" t="s">
        <v>759</v>
      </c>
      <c r="F34" s="65" t="s">
        <v>735</v>
      </c>
      <c r="G34" s="55">
        <v>693</v>
      </c>
      <c r="H34" s="55" t="s">
        <v>74</v>
      </c>
      <c r="I34" s="29" t="str">
        <f t="shared" si="10"/>
        <v>JO43DC</v>
      </c>
      <c r="J34" s="29">
        <f t="shared" si="11"/>
        <v>8.25</v>
      </c>
      <c r="K34" s="29">
        <f t="shared" si="12"/>
        <v>53.083333333333336</v>
      </c>
      <c r="L34" s="29" t="str">
        <f t="shared" si="13"/>
        <v>JO40AQ</v>
      </c>
      <c r="M34" s="29">
        <f t="shared" si="14"/>
        <v>8</v>
      </c>
      <c r="N34" s="29">
        <f t="shared" si="15"/>
        <v>50.666666666666664</v>
      </c>
      <c r="O34" s="30">
        <f t="shared" si="16"/>
        <v>0.04226465090337017</v>
      </c>
      <c r="P34" s="41">
        <f t="shared" si="7"/>
        <v>269.28077030064236</v>
      </c>
      <c r="Q34" s="41">
        <f t="shared" si="17"/>
        <v>176.24703338324412</v>
      </c>
      <c r="R34" s="42">
        <f t="shared" si="9"/>
        <v>183.75296661675588</v>
      </c>
    </row>
    <row r="35" spans="1:18" ht="12.75">
      <c r="A35" s="31">
        <v>1296905</v>
      </c>
      <c r="B35" s="55" t="s">
        <v>69</v>
      </c>
      <c r="C35" s="55" t="s">
        <v>70</v>
      </c>
      <c r="D35" s="55"/>
      <c r="E35" s="65"/>
      <c r="F35" s="65"/>
      <c r="G35" s="55"/>
      <c r="H35" s="55" t="s">
        <v>789</v>
      </c>
      <c r="I35" s="29" t="str">
        <f t="shared" si="10"/>
        <v>JO43DC</v>
      </c>
      <c r="J35" s="29">
        <f t="shared" si="11"/>
        <v>8.25</v>
      </c>
      <c r="K35" s="29">
        <f t="shared" si="12"/>
        <v>53.083333333333336</v>
      </c>
      <c r="L35" s="29" t="str">
        <f t="shared" si="13"/>
        <v>JO50FU</v>
      </c>
      <c r="M35" s="29">
        <f t="shared" si="14"/>
        <v>10.416666666666666</v>
      </c>
      <c r="N35" s="29">
        <f t="shared" si="15"/>
        <v>50.833333333333336</v>
      </c>
      <c r="O35" s="30">
        <f t="shared" si="16"/>
        <v>0.04565865160218574</v>
      </c>
      <c r="P35" s="41">
        <f t="shared" si="7"/>
        <v>290.904966953006</v>
      </c>
      <c r="Q35" s="41">
        <f t="shared" si="17"/>
        <v>148.45663664015592</v>
      </c>
      <c r="R35" s="42">
        <f t="shared" si="9"/>
        <v>148.45663664015592</v>
      </c>
    </row>
    <row r="36" spans="1:18" ht="12.75">
      <c r="A36" s="31">
        <v>1296910</v>
      </c>
      <c r="B36" s="55" t="s">
        <v>169</v>
      </c>
      <c r="C36" s="55" t="s">
        <v>170</v>
      </c>
      <c r="D36" s="55" t="s">
        <v>746</v>
      </c>
      <c r="E36" s="65" t="s">
        <v>737</v>
      </c>
      <c r="F36" s="65" t="s">
        <v>735</v>
      </c>
      <c r="G36" s="55">
        <v>275</v>
      </c>
      <c r="H36" s="55" t="s">
        <v>171</v>
      </c>
      <c r="I36" s="29" t="str">
        <f t="shared" si="10"/>
        <v>JO43DC</v>
      </c>
      <c r="J36" s="29">
        <f t="shared" si="11"/>
        <v>8.25</v>
      </c>
      <c r="K36" s="29">
        <f t="shared" si="12"/>
        <v>53.083333333333336</v>
      </c>
      <c r="L36" s="29" t="str">
        <f t="shared" si="13"/>
        <v>JN48FX</v>
      </c>
      <c r="M36" s="29">
        <f t="shared" si="14"/>
        <v>8.416666666666666</v>
      </c>
      <c r="N36" s="29">
        <f t="shared" si="15"/>
        <v>48.958333333333336</v>
      </c>
      <c r="O36" s="30">
        <f t="shared" si="16"/>
        <v>0.0720180245692903</v>
      </c>
      <c r="P36" s="41">
        <f t="shared" si="7"/>
        <v>458.84843993831925</v>
      </c>
      <c r="Q36" s="41">
        <f t="shared" si="17"/>
        <v>178.47896433712708</v>
      </c>
      <c r="R36" s="42">
        <f t="shared" si="9"/>
        <v>178.47896433712708</v>
      </c>
    </row>
    <row r="37" spans="1:18" ht="12.75">
      <c r="A37" s="31">
        <v>1296915</v>
      </c>
      <c r="B37" s="55" t="s">
        <v>78</v>
      </c>
      <c r="C37" s="55" t="s">
        <v>79</v>
      </c>
      <c r="D37" s="55" t="s">
        <v>750</v>
      </c>
      <c r="E37" s="65" t="s">
        <v>790</v>
      </c>
      <c r="F37" s="65" t="s">
        <v>791</v>
      </c>
      <c r="G37" s="55">
        <v>165</v>
      </c>
      <c r="H37" s="55" t="s">
        <v>80</v>
      </c>
      <c r="I37" s="29" t="str">
        <f t="shared" si="10"/>
        <v>JO43DC</v>
      </c>
      <c r="J37" s="29">
        <f t="shared" si="11"/>
        <v>8.25</v>
      </c>
      <c r="K37" s="29">
        <f t="shared" si="12"/>
        <v>53.083333333333336</v>
      </c>
      <c r="L37" s="29" t="str">
        <f t="shared" si="13"/>
        <v>JO42FA</v>
      </c>
      <c r="M37" s="29">
        <f t="shared" si="14"/>
        <v>8.416666666666666</v>
      </c>
      <c r="N37" s="29">
        <f t="shared" si="15"/>
        <v>52</v>
      </c>
      <c r="O37" s="30">
        <f t="shared" si="16"/>
        <v>0.018990304400909874</v>
      </c>
      <c r="P37" s="41">
        <f t="shared" si="7"/>
        <v>120.99292642951708</v>
      </c>
      <c r="Q37" s="41">
        <f t="shared" si="17"/>
        <v>174.5883436367426</v>
      </c>
      <c r="R37" s="42">
        <f t="shared" si="9"/>
        <v>174.5883436367426</v>
      </c>
    </row>
    <row r="38" spans="1:18" ht="12.75">
      <c r="A38" s="31">
        <v>1296920</v>
      </c>
      <c r="B38" s="55" t="s">
        <v>93</v>
      </c>
      <c r="C38" s="55" t="s">
        <v>94</v>
      </c>
      <c r="D38" s="55" t="s">
        <v>792</v>
      </c>
      <c r="E38" s="65" t="s">
        <v>793</v>
      </c>
      <c r="F38" s="65" t="s">
        <v>735</v>
      </c>
      <c r="G38" s="55">
        <v>300</v>
      </c>
      <c r="H38" s="55" t="s">
        <v>95</v>
      </c>
      <c r="I38" s="29" t="str">
        <f t="shared" si="10"/>
        <v>JO43DC</v>
      </c>
      <c r="J38" s="29">
        <f t="shared" si="11"/>
        <v>8.25</v>
      </c>
      <c r="K38" s="29">
        <f t="shared" si="12"/>
        <v>53.083333333333336</v>
      </c>
      <c r="L38" s="29" t="str">
        <f t="shared" si="13"/>
        <v>JO54IF</v>
      </c>
      <c r="M38" s="29">
        <f t="shared" si="14"/>
        <v>10.666666666666666</v>
      </c>
      <c r="N38" s="29">
        <f t="shared" si="15"/>
        <v>54.208333333333336</v>
      </c>
      <c r="O38" s="30">
        <f t="shared" si="16"/>
        <v>0.031787832138368666</v>
      </c>
      <c r="P38" s="41">
        <f t="shared" si="7"/>
        <v>202.52981490318828</v>
      </c>
      <c r="Q38" s="41">
        <f t="shared" si="17"/>
        <v>50.88810764536644</v>
      </c>
      <c r="R38" s="42">
        <f t="shared" si="9"/>
        <v>50.88810764536644</v>
      </c>
    </row>
    <row r="39" spans="1:18" ht="12.75">
      <c r="A39" s="31">
        <v>1296925</v>
      </c>
      <c r="B39" s="55" t="s">
        <v>172</v>
      </c>
      <c r="C39" s="55" t="s">
        <v>794</v>
      </c>
      <c r="D39" s="55" t="s">
        <v>755</v>
      </c>
      <c r="E39" s="65" t="s">
        <v>795</v>
      </c>
      <c r="F39" s="65" t="s">
        <v>735</v>
      </c>
      <c r="G39" s="55">
        <v>800</v>
      </c>
      <c r="H39" s="55" t="s">
        <v>173</v>
      </c>
      <c r="I39" s="29" t="str">
        <f t="shared" si="10"/>
        <v>JO43DC</v>
      </c>
      <c r="J39" s="29">
        <f t="shared" si="11"/>
        <v>8.25</v>
      </c>
      <c r="K39" s="29">
        <f t="shared" si="12"/>
        <v>53.083333333333336</v>
      </c>
      <c r="L39" s="29" t="str">
        <f t="shared" si="13"/>
        <v>JN67HT</v>
      </c>
      <c r="M39" s="29">
        <f t="shared" si="14"/>
        <v>12.583333333333334</v>
      </c>
      <c r="N39" s="29">
        <f t="shared" si="15"/>
        <v>47.791666666666664</v>
      </c>
      <c r="O39" s="30">
        <f t="shared" si="16"/>
        <v>0.10411860489334623</v>
      </c>
      <c r="P39" s="41">
        <f t="shared" si="7"/>
        <v>663.3708673569769</v>
      </c>
      <c r="Q39" s="41">
        <f t="shared" si="17"/>
        <v>150.76270881449173</v>
      </c>
      <c r="R39" s="42">
        <f t="shared" si="9"/>
        <v>150.76270881449173</v>
      </c>
    </row>
    <row r="40" spans="1:18" ht="12.75">
      <c r="A40" s="31">
        <v>1296935</v>
      </c>
      <c r="B40" s="55" t="s">
        <v>66</v>
      </c>
      <c r="C40" s="55" t="s">
        <v>796</v>
      </c>
      <c r="D40" s="55" t="s">
        <v>797</v>
      </c>
      <c r="E40" s="65" t="s">
        <v>737</v>
      </c>
      <c r="F40" s="65" t="s">
        <v>735</v>
      </c>
      <c r="G40" s="55">
        <v>480</v>
      </c>
      <c r="H40" s="55" t="s">
        <v>68</v>
      </c>
      <c r="I40" s="29" t="str">
        <f t="shared" si="10"/>
        <v>JO43DC</v>
      </c>
      <c r="J40" s="29">
        <f t="shared" si="11"/>
        <v>8.25</v>
      </c>
      <c r="K40" s="29">
        <f t="shared" si="12"/>
        <v>53.083333333333336</v>
      </c>
      <c r="L40" s="29" t="str">
        <f t="shared" si="13"/>
        <v>JO42XC</v>
      </c>
      <c r="M40" s="29">
        <f t="shared" si="14"/>
        <v>9.916666666666666</v>
      </c>
      <c r="N40" s="29">
        <f t="shared" si="15"/>
        <v>52.083333333333336</v>
      </c>
      <c r="O40" s="30">
        <f t="shared" si="16"/>
        <v>0.02483838378129888</v>
      </c>
      <c r="P40" s="41">
        <f t="shared" si="7"/>
        <v>158.25279458578956</v>
      </c>
      <c r="Q40" s="41">
        <f t="shared" si="17"/>
        <v>133.97479899556294</v>
      </c>
      <c r="R40" s="42">
        <f t="shared" si="9"/>
        <v>133.97479899556294</v>
      </c>
    </row>
    <row r="41" spans="1:18" ht="12.75">
      <c r="A41" s="31">
        <v>1296940</v>
      </c>
      <c r="B41" s="55" t="s">
        <v>510</v>
      </c>
      <c r="C41" s="55" t="s">
        <v>511</v>
      </c>
      <c r="D41" s="55" t="s">
        <v>798</v>
      </c>
      <c r="E41" s="65"/>
      <c r="F41" s="65" t="s">
        <v>735</v>
      </c>
      <c r="G41" s="55">
        <v>690</v>
      </c>
      <c r="H41" s="55"/>
      <c r="I41" s="29" t="str">
        <f t="shared" si="10"/>
        <v>JO43DC</v>
      </c>
      <c r="J41" s="29">
        <f t="shared" si="11"/>
        <v>8.25</v>
      </c>
      <c r="K41" s="29">
        <f t="shared" si="12"/>
        <v>53.083333333333336</v>
      </c>
      <c r="L41" s="29" t="str">
        <f t="shared" si="13"/>
        <v>JO51GO</v>
      </c>
      <c r="M41" s="29">
        <f t="shared" si="14"/>
        <v>10.5</v>
      </c>
      <c r="N41" s="29">
        <f t="shared" si="15"/>
        <v>51.583333333333336</v>
      </c>
      <c r="O41" s="30">
        <f t="shared" si="16"/>
        <v>0.035510249497250346</v>
      </c>
      <c r="P41" s="41">
        <f t="shared" si="7"/>
        <v>226.24645262183114</v>
      </c>
      <c r="Q41" s="41">
        <f t="shared" si="17"/>
        <v>136.59650209357773</v>
      </c>
      <c r="R41" s="42">
        <f t="shared" si="9"/>
        <v>136.59650209357773</v>
      </c>
    </row>
    <row r="42" spans="1:18" ht="12.75">
      <c r="A42" s="31">
        <v>1296945</v>
      </c>
      <c r="B42" s="55" t="s">
        <v>84</v>
      </c>
      <c r="C42" s="55" t="s">
        <v>799</v>
      </c>
      <c r="D42" s="55" t="s">
        <v>746</v>
      </c>
      <c r="E42" s="65" t="s">
        <v>800</v>
      </c>
      <c r="F42" s="65" t="s">
        <v>781</v>
      </c>
      <c r="G42" s="55">
        <v>745</v>
      </c>
      <c r="H42" s="55"/>
      <c r="I42" s="29" t="str">
        <f t="shared" si="10"/>
        <v>JO43DC</v>
      </c>
      <c r="J42" s="29">
        <f t="shared" si="11"/>
        <v>8.25</v>
      </c>
      <c r="K42" s="29">
        <f t="shared" si="12"/>
        <v>53.083333333333336</v>
      </c>
      <c r="L42" s="29" t="str">
        <f t="shared" si="13"/>
        <v>JO40CW</v>
      </c>
      <c r="M42" s="29">
        <f t="shared" si="14"/>
        <v>8.166666666666666</v>
      </c>
      <c r="N42" s="29">
        <f t="shared" si="15"/>
        <v>50.916666666666664</v>
      </c>
      <c r="O42" s="30">
        <f t="shared" si="16"/>
        <v>0.037826059898312225</v>
      </c>
      <c r="P42" s="41">
        <f t="shared" si="7"/>
        <v>241.0011754301167</v>
      </c>
      <c r="Q42" s="41">
        <f t="shared" si="17"/>
        <v>178.61060956457467</v>
      </c>
      <c r="R42" s="42">
        <f t="shared" si="9"/>
        <v>181.38939043542533</v>
      </c>
    </row>
    <row r="43" spans="1:18" ht="12.75">
      <c r="A43" s="31">
        <v>1296945</v>
      </c>
      <c r="B43" s="55" t="s">
        <v>90</v>
      </c>
      <c r="C43" s="55" t="s">
        <v>91</v>
      </c>
      <c r="D43" s="55"/>
      <c r="E43" s="65"/>
      <c r="F43" s="65"/>
      <c r="G43" s="55"/>
      <c r="H43" s="55" t="s">
        <v>92</v>
      </c>
      <c r="I43" s="29" t="str">
        <f t="shared" si="10"/>
        <v>JO43DC</v>
      </c>
      <c r="J43" s="29">
        <f t="shared" si="11"/>
        <v>8.25</v>
      </c>
      <c r="K43" s="29">
        <f t="shared" si="12"/>
        <v>53.083333333333336</v>
      </c>
      <c r="L43" s="29" t="str">
        <f t="shared" si="13"/>
        <v>JN36XN</v>
      </c>
      <c r="M43" s="29">
        <f t="shared" si="14"/>
        <v>7.916666666666667</v>
      </c>
      <c r="N43" s="29">
        <f t="shared" si="15"/>
        <v>46.541666666666664</v>
      </c>
      <c r="O43" s="30">
        <f t="shared" si="16"/>
        <v>0.11423497629759205</v>
      </c>
      <c r="P43" s="41">
        <f t="shared" si="7"/>
        <v>727.8253044848483</v>
      </c>
      <c r="Q43" s="41">
        <f t="shared" si="17"/>
        <v>177.9881732980508</v>
      </c>
      <c r="R43" s="42">
        <f t="shared" si="9"/>
        <v>182.0118267019492</v>
      </c>
    </row>
    <row r="44" spans="1:18" ht="12.75">
      <c r="A44" s="31">
        <v>1296945</v>
      </c>
      <c r="B44" s="55" t="s">
        <v>174</v>
      </c>
      <c r="C44" s="55" t="s">
        <v>175</v>
      </c>
      <c r="D44" s="55"/>
      <c r="E44" s="65"/>
      <c r="F44" s="65"/>
      <c r="G44" s="55"/>
      <c r="H44" s="55" t="s">
        <v>176</v>
      </c>
      <c r="I44" s="29" t="str">
        <f t="shared" si="10"/>
        <v>JO43DC</v>
      </c>
      <c r="J44" s="29">
        <f t="shared" si="11"/>
        <v>8.25</v>
      </c>
      <c r="K44" s="29">
        <f t="shared" si="12"/>
        <v>53.083333333333336</v>
      </c>
      <c r="L44" s="29" t="str">
        <f t="shared" si="13"/>
        <v>JN36RV</v>
      </c>
      <c r="M44" s="29">
        <f t="shared" si="14"/>
        <v>7.416666666666667</v>
      </c>
      <c r="N44" s="29">
        <f t="shared" si="15"/>
        <v>46.875</v>
      </c>
      <c r="O44" s="30">
        <f t="shared" si="16"/>
        <v>0.10875670012684258</v>
      </c>
      <c r="P44" s="41">
        <f t="shared" si="7"/>
        <v>692.9215635181521</v>
      </c>
      <c r="Q44" s="41">
        <f t="shared" si="17"/>
        <v>174.74454622799576</v>
      </c>
      <c r="R44" s="42">
        <f t="shared" si="9"/>
        <v>185.25545377200424</v>
      </c>
    </row>
    <row r="45" spans="1:18" ht="12.75">
      <c r="A45" s="31">
        <v>1296950</v>
      </c>
      <c r="B45" s="55" t="s">
        <v>801</v>
      </c>
      <c r="C45" s="55" t="s">
        <v>17</v>
      </c>
      <c r="D45" s="55" t="s">
        <v>739</v>
      </c>
      <c r="E45" s="65" t="s">
        <v>737</v>
      </c>
      <c r="F45" s="65" t="s">
        <v>735</v>
      </c>
      <c r="G45" s="55">
        <v>211</v>
      </c>
      <c r="H45" s="55" t="s">
        <v>18</v>
      </c>
      <c r="I45" s="29" t="str">
        <f t="shared" si="10"/>
        <v>JO43DC</v>
      </c>
      <c r="J45" s="29">
        <f t="shared" si="11"/>
        <v>8.25</v>
      </c>
      <c r="K45" s="29">
        <f t="shared" si="12"/>
        <v>53.083333333333336</v>
      </c>
      <c r="L45" s="29" t="str">
        <f t="shared" si="13"/>
        <v>JO40HG</v>
      </c>
      <c r="M45" s="29">
        <f t="shared" si="14"/>
        <v>8.583333333333334</v>
      </c>
      <c r="N45" s="29">
        <f t="shared" si="15"/>
        <v>50.25</v>
      </c>
      <c r="O45" s="30">
        <f t="shared" si="16"/>
        <v>0.04958231515870537</v>
      </c>
      <c r="P45" s="41">
        <f t="shared" si="7"/>
        <v>315.90380457065953</v>
      </c>
      <c r="Q45" s="41">
        <f t="shared" si="17"/>
        <v>175.6953760757618</v>
      </c>
      <c r="R45" s="42">
        <f t="shared" si="9"/>
        <v>175.6953760757618</v>
      </c>
    </row>
    <row r="46" spans="1:18" ht="12.75">
      <c r="A46" s="31">
        <v>1296960</v>
      </c>
      <c r="B46" s="55" t="s">
        <v>512</v>
      </c>
      <c r="C46" s="55" t="s">
        <v>240</v>
      </c>
      <c r="D46" s="55" t="s">
        <v>802</v>
      </c>
      <c r="E46" s="65"/>
      <c r="F46" s="65" t="s">
        <v>735</v>
      </c>
      <c r="G46" s="55">
        <v>532</v>
      </c>
      <c r="H46" s="55" t="s">
        <v>818</v>
      </c>
      <c r="I46" s="29" t="str">
        <f t="shared" si="10"/>
        <v>JO43DC</v>
      </c>
      <c r="J46" s="29">
        <f t="shared" si="11"/>
        <v>8.25</v>
      </c>
      <c r="K46" s="29">
        <f>(CODE(MID(I46,2,1))-74)*10+MID(I46,4,1)*1+(CODE(MID(I46,6,1))-65)/24</f>
        <v>53.083333333333336</v>
      </c>
      <c r="L46" s="29" t="str">
        <f>UPPER(C46)</f>
        <v>JN58KR</v>
      </c>
      <c r="M46" s="29">
        <f t="shared" si="14"/>
        <v>10.833333333333334</v>
      </c>
      <c r="N46" s="29">
        <f>(CODE(MID(L46,2,1))-74)*10+MID(L46,4,1)*1+(CODE(MID(L46,6,1))-65)/24</f>
        <v>48.708333333333336</v>
      </c>
      <c r="O46" s="30">
        <f>ACOS(SIN(N46*PI()/180)*SIN(K46*PI()/180)+COS(N46*PI()/180)*COS(K46*PI()/180)*COS((J46-M46)*PI()/180))</f>
        <v>0.08146803748047837</v>
      </c>
      <c r="P46" s="41">
        <f>IF(C46="","",6371.3*O46)</f>
        <v>519.0573071993718</v>
      </c>
      <c r="Q46" s="41">
        <f>ACOS((SIN(N46*PI()/180)-SIN(K46*PI()/180)*COS(O46))/(COS(K46*PI()/180)*SIN(O46)))*180/PI()</f>
        <v>158.56217898008654</v>
      </c>
      <c r="R46" s="42">
        <f>IF(C46="","",IF((SIN((M46-J46)*PI()/180))&lt;0,360-Q46,Q46))</f>
        <v>158.56217898008654</v>
      </c>
    </row>
    <row r="47" spans="1:18" ht="12.75">
      <c r="A47" s="31">
        <v>1296960</v>
      </c>
      <c r="B47" s="55" t="s">
        <v>803</v>
      </c>
      <c r="C47" s="55" t="s">
        <v>804</v>
      </c>
      <c r="D47" s="55" t="s">
        <v>805</v>
      </c>
      <c r="E47" s="65" t="s">
        <v>737</v>
      </c>
      <c r="F47" s="65" t="s">
        <v>735</v>
      </c>
      <c r="G47" s="55">
        <v>90</v>
      </c>
      <c r="H47" s="55"/>
      <c r="I47" s="29" t="str">
        <f t="shared" si="10"/>
        <v>JO43DC</v>
      </c>
      <c r="J47" s="29">
        <f t="shared" si="11"/>
        <v>8.25</v>
      </c>
      <c r="K47" s="29">
        <f>(CODE(MID(I47,2,1))-74)*10+MID(I47,4,1)*1+(CODE(MID(I47,6,1))-65)/24</f>
        <v>53.083333333333336</v>
      </c>
      <c r="L47" s="29" t="str">
        <f>UPPER(C47)</f>
        <v>JO40LG</v>
      </c>
      <c r="M47" s="29">
        <f t="shared" si="14"/>
        <v>8.916666666666666</v>
      </c>
      <c r="N47" s="29">
        <f>(CODE(MID(L47,2,1))-74)*10+MID(L47,4,1)*1+(CODE(MID(L47,6,1))-65)/24</f>
        <v>50.25</v>
      </c>
      <c r="O47" s="30">
        <f>ACOS(SIN(N47*PI()/180)*SIN(K47*PI()/180)+COS(N47*PI()/180)*COS(K47*PI()/180)*COS((J47-M47)*PI()/180))</f>
        <v>0.04997420109527417</v>
      </c>
      <c r="P47" s="41">
        <f>IF(C47="","",6371.3*O47)</f>
        <v>318.4006274383203</v>
      </c>
      <c r="Q47" s="41">
        <f>ACOS((SIN(N47*PI()/180)-SIN(K47*PI()/180)*COS(O47))/(COS(K47*PI()/180)*SIN(O47)))*180/PI()</f>
        <v>171.43451674040165</v>
      </c>
      <c r="R47" s="42">
        <f>IF(C47="","",IF((SIN((M47-J47)*PI()/180))&lt;0,360-Q47,Q47))</f>
        <v>171.43451674040165</v>
      </c>
    </row>
    <row r="48" spans="1:18" ht="12.75">
      <c r="A48" s="31">
        <v>1296965</v>
      </c>
      <c r="B48" s="55" t="s">
        <v>37</v>
      </c>
      <c r="C48" s="55" t="s">
        <v>38</v>
      </c>
      <c r="D48" s="55" t="s">
        <v>806</v>
      </c>
      <c r="E48" s="65" t="s">
        <v>807</v>
      </c>
      <c r="F48" s="65" t="s">
        <v>735</v>
      </c>
      <c r="G48" s="55">
        <v>630</v>
      </c>
      <c r="H48" s="55" t="s">
        <v>39</v>
      </c>
      <c r="I48" s="29" t="str">
        <f t="shared" si="10"/>
        <v>JO43DC</v>
      </c>
      <c r="J48" s="29">
        <f t="shared" si="11"/>
        <v>8.25</v>
      </c>
      <c r="K48" s="29">
        <f t="shared" si="12"/>
        <v>53.083333333333336</v>
      </c>
      <c r="L48" s="29" t="str">
        <f t="shared" si="13"/>
        <v>JN59PL</v>
      </c>
      <c r="M48" s="29">
        <f t="shared" si="14"/>
        <v>11.25</v>
      </c>
      <c r="N48" s="29">
        <f t="shared" si="15"/>
        <v>49.458333333333336</v>
      </c>
      <c r="O48" s="30">
        <f t="shared" si="16"/>
        <v>0.07123061500023398</v>
      </c>
      <c r="P48" s="41">
        <f t="shared" si="7"/>
        <v>453.83161735099077</v>
      </c>
      <c r="Q48" s="41">
        <f t="shared" si="17"/>
        <v>151.44608610816562</v>
      </c>
      <c r="R48" s="42">
        <f t="shared" si="9"/>
        <v>151.44608610816562</v>
      </c>
    </row>
    <row r="49" spans="1:18" ht="12.75">
      <c r="A49" s="31">
        <v>1296975</v>
      </c>
      <c r="B49" s="55" t="s">
        <v>760</v>
      </c>
      <c r="C49" s="55" t="s">
        <v>42</v>
      </c>
      <c r="D49" s="55" t="s">
        <v>808</v>
      </c>
      <c r="E49" s="65" t="s">
        <v>807</v>
      </c>
      <c r="F49" s="65" t="s">
        <v>735</v>
      </c>
      <c r="G49" s="55">
        <v>1024</v>
      </c>
      <c r="H49" s="55" t="s">
        <v>43</v>
      </c>
      <c r="I49" s="29" t="str">
        <f t="shared" si="10"/>
        <v>JO43DC</v>
      </c>
      <c r="J49" s="29">
        <f t="shared" si="11"/>
        <v>8.25</v>
      </c>
      <c r="K49" s="29">
        <f t="shared" si="12"/>
        <v>53.083333333333336</v>
      </c>
      <c r="L49" s="29" t="str">
        <f t="shared" si="13"/>
        <v>JN69KA</v>
      </c>
      <c r="M49" s="29">
        <f t="shared" si="14"/>
        <v>12.833333333333334</v>
      </c>
      <c r="N49" s="29">
        <f t="shared" si="15"/>
        <v>49</v>
      </c>
      <c r="O49" s="30">
        <f t="shared" si="16"/>
        <v>0.08718967233308494</v>
      </c>
      <c r="P49" s="41">
        <f t="shared" si="7"/>
        <v>555.5115593357841</v>
      </c>
      <c r="Q49" s="41">
        <f t="shared" si="17"/>
        <v>142.9840122705627</v>
      </c>
      <c r="R49" s="42">
        <f t="shared" si="9"/>
        <v>142.9840122705627</v>
      </c>
    </row>
    <row r="50" spans="1:18" ht="12.75">
      <c r="A50" s="31">
        <v>1296975</v>
      </c>
      <c r="B50" s="55" t="s">
        <v>177</v>
      </c>
      <c r="C50" s="55" t="s">
        <v>178</v>
      </c>
      <c r="D50" s="55"/>
      <c r="E50" s="65"/>
      <c r="F50" s="65"/>
      <c r="G50" s="55"/>
      <c r="H50" s="55" t="s">
        <v>179</v>
      </c>
      <c r="I50" s="29" t="str">
        <f t="shared" si="10"/>
        <v>JO43DC</v>
      </c>
      <c r="J50" s="29">
        <f t="shared" si="11"/>
        <v>8.25</v>
      </c>
      <c r="K50" s="29">
        <f t="shared" si="12"/>
        <v>53.083333333333336</v>
      </c>
      <c r="L50" s="29" t="str">
        <f t="shared" si="13"/>
        <v>JO21EE</v>
      </c>
      <c r="M50" s="29">
        <f t="shared" si="14"/>
        <v>4.333333333333333</v>
      </c>
      <c r="N50" s="29">
        <f t="shared" si="15"/>
        <v>51.166666666666664</v>
      </c>
      <c r="O50" s="30">
        <f t="shared" si="16"/>
        <v>0.053656042438065876</v>
      </c>
      <c r="P50" s="41">
        <f t="shared" si="7"/>
        <v>341.85874318564913</v>
      </c>
      <c r="Q50" s="41">
        <f t="shared" si="17"/>
        <v>126.99931072443076</v>
      </c>
      <c r="R50" s="42">
        <f t="shared" si="9"/>
        <v>233.00068927556924</v>
      </c>
    </row>
    <row r="51" spans="1:18" ht="12.75">
      <c r="A51" s="31">
        <v>1296980</v>
      </c>
      <c r="B51" s="55" t="s">
        <v>809</v>
      </c>
      <c r="C51" s="55" t="s">
        <v>181</v>
      </c>
      <c r="D51" s="55" t="s">
        <v>810</v>
      </c>
      <c r="E51" s="65" t="s">
        <v>811</v>
      </c>
      <c r="F51" s="65" t="s">
        <v>735</v>
      </c>
      <c r="G51" s="55">
        <v>150</v>
      </c>
      <c r="H51" s="55" t="s">
        <v>182</v>
      </c>
      <c r="I51" s="29" t="str">
        <f t="shared" si="10"/>
        <v>JO43DC</v>
      </c>
      <c r="J51" s="29">
        <f t="shared" si="11"/>
        <v>8.25</v>
      </c>
      <c r="K51" s="29">
        <f t="shared" si="12"/>
        <v>53.083333333333336</v>
      </c>
      <c r="L51" s="29" t="str">
        <f t="shared" si="13"/>
        <v>JO31CV</v>
      </c>
      <c r="M51" s="29">
        <f t="shared" si="14"/>
        <v>6.166666666666667</v>
      </c>
      <c r="N51" s="29">
        <f t="shared" si="15"/>
        <v>51.875</v>
      </c>
      <c r="O51" s="30">
        <f t="shared" si="16"/>
        <v>0.030578570757156642</v>
      </c>
      <c r="P51" s="41">
        <f t="shared" si="7"/>
        <v>194.82524786507213</v>
      </c>
      <c r="Q51" s="41">
        <f t="shared" si="17"/>
        <v>132.77053453156307</v>
      </c>
      <c r="R51" s="42">
        <f t="shared" si="9"/>
        <v>227.22946546843693</v>
      </c>
    </row>
    <row r="52" spans="1:18" ht="12.75">
      <c r="A52" s="31">
        <v>1296985</v>
      </c>
      <c r="B52" s="55" t="s">
        <v>183</v>
      </c>
      <c r="C52" s="55" t="s">
        <v>167</v>
      </c>
      <c r="D52" s="55" t="s">
        <v>765</v>
      </c>
      <c r="E52" s="65" t="s">
        <v>812</v>
      </c>
      <c r="F52" s="65" t="s">
        <v>813</v>
      </c>
      <c r="G52" s="55">
        <v>1565</v>
      </c>
      <c r="H52" s="55" t="s">
        <v>168</v>
      </c>
      <c r="I52" s="29" t="str">
        <f t="shared" si="10"/>
        <v>JO43DC</v>
      </c>
      <c r="J52" s="29">
        <f t="shared" si="11"/>
        <v>8.25</v>
      </c>
      <c r="K52" s="29">
        <f t="shared" si="12"/>
        <v>53.083333333333336</v>
      </c>
      <c r="L52" s="29" t="str">
        <f t="shared" si="13"/>
        <v>JN67CR</v>
      </c>
      <c r="M52" s="29">
        <f t="shared" si="14"/>
        <v>12.166666666666666</v>
      </c>
      <c r="N52" s="29">
        <f t="shared" si="15"/>
        <v>47.708333333333336</v>
      </c>
      <c r="O52" s="30">
        <f t="shared" si="16"/>
        <v>0.10340034866381753</v>
      </c>
      <c r="P52" s="41">
        <f t="shared" si="7"/>
        <v>658.7946414417806</v>
      </c>
      <c r="Q52" s="41">
        <f t="shared" si="17"/>
        <v>153.55688408656755</v>
      </c>
      <c r="R52" s="42">
        <f t="shared" si="9"/>
        <v>153.55688408656755</v>
      </c>
    </row>
    <row r="53" spans="1:18" ht="12.75">
      <c r="A53" s="31">
        <v>1296990</v>
      </c>
      <c r="B53" s="55" t="s">
        <v>184</v>
      </c>
      <c r="C53" s="55" t="s">
        <v>45</v>
      </c>
      <c r="D53" s="55"/>
      <c r="E53" s="65"/>
      <c r="F53" s="65"/>
      <c r="G53" s="55"/>
      <c r="H53" s="55" t="s">
        <v>814</v>
      </c>
      <c r="I53" s="29" t="str">
        <f t="shared" si="10"/>
        <v>JO43DC</v>
      </c>
      <c r="J53" s="29">
        <f t="shared" si="11"/>
        <v>8.25</v>
      </c>
      <c r="K53" s="29">
        <f t="shared" si="12"/>
        <v>53.083333333333336</v>
      </c>
      <c r="L53" s="29" t="str">
        <f t="shared" si="13"/>
        <v>JN47AU</v>
      </c>
      <c r="M53" s="29">
        <f t="shared" si="14"/>
        <v>8</v>
      </c>
      <c r="N53" s="29">
        <f t="shared" si="15"/>
        <v>47.833333333333336</v>
      </c>
      <c r="O53" s="30">
        <f t="shared" si="16"/>
        <v>0.09167172390816858</v>
      </c>
      <c r="P53" s="41">
        <f t="shared" si="7"/>
        <v>584.0680545361145</v>
      </c>
      <c r="Q53" s="41">
        <f t="shared" si="17"/>
        <v>178.16643773389106</v>
      </c>
      <c r="R53" s="42">
        <f t="shared" si="9"/>
        <v>181.83356226610894</v>
      </c>
    </row>
    <row r="54" spans="1:18" ht="12.75">
      <c r="A54" s="31">
        <v>1296995</v>
      </c>
      <c r="B54" s="55" t="s">
        <v>185</v>
      </c>
      <c r="C54" s="55" t="s">
        <v>186</v>
      </c>
      <c r="D54" s="55" t="s">
        <v>815</v>
      </c>
      <c r="E54" s="65" t="s">
        <v>807</v>
      </c>
      <c r="F54" s="65" t="s">
        <v>735</v>
      </c>
      <c r="G54" s="55">
        <v>850</v>
      </c>
      <c r="H54" s="55" t="s">
        <v>187</v>
      </c>
      <c r="I54" s="29" t="str">
        <f t="shared" si="10"/>
        <v>JO43DC</v>
      </c>
      <c r="J54" s="29">
        <f t="shared" si="11"/>
        <v>8.25</v>
      </c>
      <c r="K54" s="29">
        <f t="shared" si="12"/>
        <v>53.083333333333336</v>
      </c>
      <c r="L54" s="29" t="str">
        <f t="shared" si="13"/>
        <v>JN68ST</v>
      </c>
      <c r="M54" s="29">
        <f t="shared" si="14"/>
        <v>13.5</v>
      </c>
      <c r="N54" s="29">
        <f t="shared" si="15"/>
        <v>48.791666666666664</v>
      </c>
      <c r="O54" s="30">
        <f t="shared" si="16"/>
        <v>0.0945232946407295</v>
      </c>
      <c r="P54" s="41">
        <f aca="true" t="shared" si="18" ref="P54:P62">IF(C54="","",6371.3*O54)</f>
        <v>602.2362671444799</v>
      </c>
      <c r="Q54" s="41">
        <f aca="true" t="shared" si="19" ref="Q54:Q62">ACOS((SIN(N54*PI()/180)-SIN(K54*PI()/180)*COS(O54))/(COS(K54*PI()/180)*SIN(O54)))*180/PI()</f>
        <v>140.30584163812512</v>
      </c>
      <c r="R54" s="42">
        <f aca="true" t="shared" si="20" ref="R54:R62">IF(C54="","",IF((SIN((M54-J54)*PI()/180))&lt;0,360-Q54,Q54))</f>
        <v>140.30584163812512</v>
      </c>
    </row>
    <row r="55" spans="1:18" ht="12.75">
      <c r="A55" s="31">
        <v>1297010</v>
      </c>
      <c r="B55" s="55" t="s">
        <v>12</v>
      </c>
      <c r="C55" s="55" t="s">
        <v>13</v>
      </c>
      <c r="D55" s="55" t="s">
        <v>816</v>
      </c>
      <c r="E55" s="65" t="s">
        <v>817</v>
      </c>
      <c r="F55" s="65" t="s">
        <v>791</v>
      </c>
      <c r="G55" s="55">
        <v>238</v>
      </c>
      <c r="H55" s="55" t="s">
        <v>14</v>
      </c>
      <c r="I55" s="29" t="str">
        <f t="shared" si="10"/>
        <v>JO43DC</v>
      </c>
      <c r="J55" s="29">
        <f t="shared" si="11"/>
        <v>8.25</v>
      </c>
      <c r="K55" s="29">
        <f t="shared" si="12"/>
        <v>53.083333333333336</v>
      </c>
      <c r="L55" s="29" t="str">
        <f t="shared" si="13"/>
        <v>JO30DU</v>
      </c>
      <c r="M55" s="29">
        <f t="shared" si="14"/>
        <v>6.25</v>
      </c>
      <c r="N55" s="29">
        <f t="shared" si="15"/>
        <v>50.833333333333336</v>
      </c>
      <c r="O55" s="30">
        <f t="shared" si="16"/>
        <v>0.044771120239331275</v>
      </c>
      <c r="P55" s="41">
        <f t="shared" si="18"/>
        <v>285.2502383808514</v>
      </c>
      <c r="Q55" s="41">
        <f t="shared" si="19"/>
        <v>150.49591594148674</v>
      </c>
      <c r="R55" s="42">
        <f t="shared" si="20"/>
        <v>209.50408405851326</v>
      </c>
    </row>
    <row r="56" spans="1:18" ht="12.75">
      <c r="A56" s="31"/>
      <c r="B56" s="55"/>
      <c r="C56" s="55"/>
      <c r="D56" s="55"/>
      <c r="E56" s="65"/>
      <c r="F56" s="65"/>
      <c r="G56" s="55"/>
      <c r="H56" s="55"/>
      <c r="I56" s="29" t="str">
        <f t="shared" si="10"/>
        <v>JO43DC</v>
      </c>
      <c r="J56" s="29">
        <f t="shared" si="11"/>
        <v>8.25</v>
      </c>
      <c r="K56" s="29">
        <f>(CODE(MID(I56,2,1))-74)*10+MID(I56,4,1)*1+(CODE(MID(I56,6,1))-65)/24</f>
        <v>53.083333333333336</v>
      </c>
      <c r="L56" s="29">
        <f>UPPER(C56)</f>
      </c>
      <c r="M56" s="29" t="e">
        <f t="shared" si="14"/>
        <v>#VALUE!</v>
      </c>
      <c r="N56" s="29" t="e">
        <f>(CODE(MID(L56,2,1))-74)*10+MID(L56,4,1)*1+(CODE(MID(L56,6,1))-65)/24</f>
        <v>#VALUE!</v>
      </c>
      <c r="O56" s="30" t="e">
        <f>ACOS(SIN(N56*PI()/180)*SIN(K56*PI()/180)+COS(N56*PI()/180)*COS(K56*PI()/180)*COS((J56-M56)*PI()/180))</f>
        <v>#VALUE!</v>
      </c>
      <c r="P56" s="41">
        <f t="shared" si="18"/>
      </c>
      <c r="Q56" s="41" t="e">
        <f t="shared" si="19"/>
        <v>#VALUE!</v>
      </c>
      <c r="R56" s="42">
        <f t="shared" si="20"/>
      </c>
    </row>
    <row r="57" spans="1:18" ht="12.75">
      <c r="A57" s="31"/>
      <c r="B57" s="55"/>
      <c r="C57" s="55"/>
      <c r="D57" s="55"/>
      <c r="E57" s="65"/>
      <c r="F57" s="65"/>
      <c r="G57" s="55"/>
      <c r="H57" s="55"/>
      <c r="I57" s="29" t="str">
        <f t="shared" si="10"/>
        <v>JO43DC</v>
      </c>
      <c r="J57" s="29">
        <f t="shared" si="11"/>
        <v>8.25</v>
      </c>
      <c r="K57" s="29">
        <f>(CODE(MID(I57,2,1))-74)*10+MID(I57,4,1)*1+(CODE(MID(I57,6,1))-65)/24</f>
        <v>53.083333333333336</v>
      </c>
      <c r="L57" s="29">
        <f>UPPER(C57)</f>
      </c>
      <c r="M57" s="29" t="e">
        <f t="shared" si="14"/>
        <v>#VALUE!</v>
      </c>
      <c r="N57" s="29" t="e">
        <f>(CODE(MID(L57,2,1))-74)*10+MID(L57,4,1)*1+(CODE(MID(L57,6,1))-65)/24</f>
        <v>#VALUE!</v>
      </c>
      <c r="O57" s="30" t="e">
        <f>ACOS(SIN(N57*PI()/180)*SIN(K57*PI()/180)+COS(N57*PI()/180)*COS(K57*PI()/180)*COS((J57-M57)*PI()/180))</f>
        <v>#VALUE!</v>
      </c>
      <c r="P57" s="41">
        <f t="shared" si="18"/>
      </c>
      <c r="Q57" s="41" t="e">
        <f t="shared" si="19"/>
        <v>#VALUE!</v>
      </c>
      <c r="R57" s="42">
        <f t="shared" si="20"/>
      </c>
    </row>
    <row r="58" spans="1:18" ht="12.75">
      <c r="A58" s="31"/>
      <c r="B58" s="55"/>
      <c r="C58" s="55"/>
      <c r="D58" s="55"/>
      <c r="E58" s="65"/>
      <c r="F58" s="65"/>
      <c r="G58" s="55"/>
      <c r="H58" s="55"/>
      <c r="I58" s="29" t="str">
        <f t="shared" si="10"/>
        <v>JO43DC</v>
      </c>
      <c r="J58" s="29">
        <f t="shared" si="11"/>
        <v>8.25</v>
      </c>
      <c r="K58" s="29">
        <f>(CODE(MID(I58,2,1))-74)*10+MID(I58,4,1)*1+(CODE(MID(I58,6,1))-65)/24</f>
        <v>53.083333333333336</v>
      </c>
      <c r="L58" s="29">
        <f>UPPER(C58)</f>
      </c>
      <c r="M58" s="29" t="e">
        <f t="shared" si="14"/>
        <v>#VALUE!</v>
      </c>
      <c r="N58" s="29" t="e">
        <f>(CODE(MID(L58,2,1))-74)*10+MID(L58,4,1)*1+(CODE(MID(L58,6,1))-65)/24</f>
        <v>#VALUE!</v>
      </c>
      <c r="O58" s="30" t="e">
        <f>ACOS(SIN(N58*PI()/180)*SIN(K58*PI()/180)+COS(N58*PI()/180)*COS(K58*PI()/180)*COS((J58-M58)*PI()/180))</f>
        <v>#VALUE!</v>
      </c>
      <c r="P58" s="41">
        <f t="shared" si="18"/>
      </c>
      <c r="Q58" s="41" t="e">
        <f t="shared" si="19"/>
        <v>#VALUE!</v>
      </c>
      <c r="R58" s="42">
        <f t="shared" si="20"/>
      </c>
    </row>
    <row r="59" spans="1:18" ht="12.75">
      <c r="A59" s="31"/>
      <c r="B59" s="55"/>
      <c r="C59" s="55"/>
      <c r="D59" s="55"/>
      <c r="E59" s="65"/>
      <c r="F59" s="65"/>
      <c r="G59" s="55"/>
      <c r="H59" s="55"/>
      <c r="I59" s="29" t="str">
        <f t="shared" si="10"/>
        <v>JO43DC</v>
      </c>
      <c r="J59" s="29">
        <f t="shared" si="11"/>
        <v>8.25</v>
      </c>
      <c r="K59" s="29">
        <f>(CODE(MID(I59,2,1))-74)*10+MID(I59,4,1)*1+(CODE(MID(I59,6,1))-65)/24</f>
        <v>53.083333333333336</v>
      </c>
      <c r="L59" s="29">
        <f>UPPER(C59)</f>
      </c>
      <c r="M59" s="29" t="e">
        <f t="shared" si="14"/>
        <v>#VALUE!</v>
      </c>
      <c r="N59" s="29" t="e">
        <f>(CODE(MID(L59,2,1))-74)*10+MID(L59,4,1)*1+(CODE(MID(L59,6,1))-65)/24</f>
        <v>#VALUE!</v>
      </c>
      <c r="O59" s="30" t="e">
        <f>ACOS(SIN(N59*PI()/180)*SIN(K59*PI()/180)+COS(N59*PI()/180)*COS(K59*PI()/180)*COS((J59-M59)*PI()/180))</f>
        <v>#VALUE!</v>
      </c>
      <c r="P59" s="41">
        <f t="shared" si="18"/>
      </c>
      <c r="Q59" s="41" t="e">
        <f t="shared" si="19"/>
        <v>#VALUE!</v>
      </c>
      <c r="R59" s="42">
        <f t="shared" si="20"/>
      </c>
    </row>
    <row r="60" spans="1:18" ht="12.75">
      <c r="A60" s="31"/>
      <c r="B60" s="55"/>
      <c r="C60" s="55"/>
      <c r="D60" s="55"/>
      <c r="E60" s="65"/>
      <c r="F60" s="65"/>
      <c r="G60" s="55"/>
      <c r="H60" s="55"/>
      <c r="I60" s="29" t="str">
        <f t="shared" si="10"/>
        <v>JO43DC</v>
      </c>
      <c r="J60" s="29">
        <f t="shared" si="11"/>
        <v>8.25</v>
      </c>
      <c r="K60" s="29">
        <f aca="true" t="shared" si="21" ref="K60:K84">(CODE(MID(I60,2,1))-74)*10+MID(I60,4,1)*1+(CODE(MID(I60,6,1))-65)/24</f>
        <v>53.083333333333336</v>
      </c>
      <c r="L60" s="29">
        <f aca="true" t="shared" si="22" ref="L60:L84">UPPER(C60)</f>
      </c>
      <c r="M60" s="29" t="e">
        <f t="shared" si="14"/>
        <v>#VALUE!</v>
      </c>
      <c r="N60" s="29" t="e">
        <f aca="true" t="shared" si="23" ref="N60:N84">(CODE(MID(L60,2,1))-74)*10+MID(L60,4,1)*1+(CODE(MID(L60,6,1))-65)/24</f>
        <v>#VALUE!</v>
      </c>
      <c r="O60" s="30" t="e">
        <f aca="true" t="shared" si="24" ref="O60:O84">ACOS(SIN(N60*PI()/180)*SIN(K60*PI()/180)+COS(N60*PI()/180)*COS(K60*PI()/180)*COS((J60-M60)*PI()/180))</f>
        <v>#VALUE!</v>
      </c>
      <c r="P60" s="41">
        <f t="shared" si="18"/>
      </c>
      <c r="Q60" s="41" t="e">
        <f t="shared" si="19"/>
        <v>#VALUE!</v>
      </c>
      <c r="R60" s="42">
        <f t="shared" si="20"/>
      </c>
    </row>
    <row r="61" spans="1:18" ht="12.75">
      <c r="A61" s="31"/>
      <c r="B61" s="55"/>
      <c r="C61" s="55"/>
      <c r="D61" s="55"/>
      <c r="E61" s="65"/>
      <c r="F61" s="65"/>
      <c r="G61" s="55"/>
      <c r="H61" s="55"/>
      <c r="I61" s="29" t="str">
        <f t="shared" si="10"/>
        <v>JO43DC</v>
      </c>
      <c r="J61" s="29">
        <f t="shared" si="11"/>
        <v>8.25</v>
      </c>
      <c r="K61" s="29">
        <f t="shared" si="21"/>
        <v>53.083333333333336</v>
      </c>
      <c r="L61" s="29">
        <f t="shared" si="22"/>
      </c>
      <c r="M61" s="29" t="e">
        <f t="shared" si="14"/>
        <v>#VALUE!</v>
      </c>
      <c r="N61" s="29" t="e">
        <f t="shared" si="23"/>
        <v>#VALUE!</v>
      </c>
      <c r="O61" s="30" t="e">
        <f t="shared" si="24"/>
        <v>#VALUE!</v>
      </c>
      <c r="P61" s="41">
        <f t="shared" si="18"/>
      </c>
      <c r="Q61" s="41" t="e">
        <f t="shared" si="19"/>
        <v>#VALUE!</v>
      </c>
      <c r="R61" s="42">
        <f t="shared" si="20"/>
      </c>
    </row>
    <row r="62" spans="1:18" ht="12.75">
      <c r="A62" s="31"/>
      <c r="B62" s="55"/>
      <c r="C62" s="55"/>
      <c r="D62" s="55"/>
      <c r="E62" s="65"/>
      <c r="F62" s="65"/>
      <c r="G62" s="55"/>
      <c r="H62" s="55"/>
      <c r="I62" s="29" t="str">
        <f t="shared" si="10"/>
        <v>JO43DC</v>
      </c>
      <c r="J62" s="29">
        <f t="shared" si="11"/>
        <v>8.25</v>
      </c>
      <c r="K62" s="29">
        <f t="shared" si="21"/>
        <v>53.083333333333336</v>
      </c>
      <c r="L62" s="29">
        <f t="shared" si="22"/>
      </c>
      <c r="M62" s="29" t="e">
        <f t="shared" si="14"/>
        <v>#VALUE!</v>
      </c>
      <c r="N62" s="29" t="e">
        <f t="shared" si="23"/>
        <v>#VALUE!</v>
      </c>
      <c r="O62" s="30" t="e">
        <f t="shared" si="24"/>
        <v>#VALUE!</v>
      </c>
      <c r="P62" s="41">
        <f t="shared" si="18"/>
      </c>
      <c r="Q62" s="41" t="e">
        <f t="shared" si="19"/>
        <v>#VALUE!</v>
      </c>
      <c r="R62" s="42">
        <f t="shared" si="20"/>
      </c>
    </row>
    <row r="63" spans="1:18" ht="12.75">
      <c r="A63" s="31"/>
      <c r="B63" s="55"/>
      <c r="C63" s="55"/>
      <c r="D63" s="55"/>
      <c r="E63" s="65"/>
      <c r="F63" s="65"/>
      <c r="G63" s="55"/>
      <c r="H63" s="55"/>
      <c r="I63" s="29" t="str">
        <f t="shared" si="10"/>
        <v>JO43DC</v>
      </c>
      <c r="J63" s="29">
        <f t="shared" si="11"/>
        <v>8.25</v>
      </c>
      <c r="K63" s="29">
        <f t="shared" si="21"/>
        <v>53.083333333333336</v>
      </c>
      <c r="L63" s="29">
        <f t="shared" si="22"/>
      </c>
      <c r="M63" s="29" t="e">
        <f t="shared" si="14"/>
        <v>#VALUE!</v>
      </c>
      <c r="N63" s="29" t="e">
        <f t="shared" si="23"/>
        <v>#VALUE!</v>
      </c>
      <c r="O63" s="30" t="e">
        <f t="shared" si="24"/>
        <v>#VALUE!</v>
      </c>
      <c r="P63" s="41">
        <f aca="true" t="shared" si="25" ref="P63:P84">IF(C63="","",6371.3*O63)</f>
      </c>
      <c r="Q63" s="41" t="e">
        <f aca="true" t="shared" si="26" ref="Q63:Q84">ACOS((SIN(N63*PI()/180)-SIN(K63*PI()/180)*COS(O63))/(COS(K63*PI()/180)*SIN(O63)))*180/PI()</f>
        <v>#VALUE!</v>
      </c>
      <c r="R63" s="42">
        <f aca="true" t="shared" si="27" ref="R63:R84">IF(C63="","",IF((SIN((M63-J63)*PI()/180))&lt;0,360-Q63,Q63))</f>
      </c>
    </row>
    <row r="64" spans="1:18" ht="12.75">
      <c r="A64" s="31"/>
      <c r="B64" s="55"/>
      <c r="C64" s="55"/>
      <c r="D64" s="55"/>
      <c r="E64" s="65"/>
      <c r="F64" s="65"/>
      <c r="G64" s="55"/>
      <c r="H64" s="55"/>
      <c r="I64" s="29" t="str">
        <f t="shared" si="10"/>
        <v>JO43DC</v>
      </c>
      <c r="J64" s="29">
        <f t="shared" si="11"/>
        <v>8.25</v>
      </c>
      <c r="K64" s="29">
        <f t="shared" si="21"/>
        <v>53.083333333333336</v>
      </c>
      <c r="L64" s="29">
        <f t="shared" si="22"/>
      </c>
      <c r="M64" s="29" t="e">
        <f t="shared" si="14"/>
        <v>#VALUE!</v>
      </c>
      <c r="N64" s="29" t="e">
        <f t="shared" si="23"/>
        <v>#VALUE!</v>
      </c>
      <c r="O64" s="30" t="e">
        <f t="shared" si="24"/>
        <v>#VALUE!</v>
      </c>
      <c r="P64" s="41">
        <f t="shared" si="25"/>
      </c>
      <c r="Q64" s="41" t="e">
        <f t="shared" si="26"/>
        <v>#VALUE!</v>
      </c>
      <c r="R64" s="42">
        <f t="shared" si="27"/>
      </c>
    </row>
    <row r="65" spans="1:18" ht="12.75">
      <c r="A65" s="31"/>
      <c r="B65" s="55"/>
      <c r="C65" s="55"/>
      <c r="D65" s="55"/>
      <c r="E65" s="65"/>
      <c r="F65" s="65"/>
      <c r="G65" s="55"/>
      <c r="H65" s="55"/>
      <c r="I65" s="29" t="str">
        <f t="shared" si="10"/>
        <v>JO43DC</v>
      </c>
      <c r="J65" s="29">
        <f t="shared" si="11"/>
        <v>8.25</v>
      </c>
      <c r="K65" s="29">
        <f t="shared" si="21"/>
        <v>53.083333333333336</v>
      </c>
      <c r="L65" s="29">
        <f t="shared" si="22"/>
      </c>
      <c r="M65" s="29" t="e">
        <f t="shared" si="14"/>
        <v>#VALUE!</v>
      </c>
      <c r="N65" s="29" t="e">
        <f t="shared" si="23"/>
        <v>#VALUE!</v>
      </c>
      <c r="O65" s="30" t="e">
        <f t="shared" si="24"/>
        <v>#VALUE!</v>
      </c>
      <c r="P65" s="41">
        <f t="shared" si="25"/>
      </c>
      <c r="Q65" s="41" t="e">
        <f t="shared" si="26"/>
        <v>#VALUE!</v>
      </c>
      <c r="R65" s="42">
        <f t="shared" si="27"/>
      </c>
    </row>
    <row r="66" spans="1:18" ht="12.75">
      <c r="A66" s="31"/>
      <c r="B66" s="55"/>
      <c r="C66" s="55"/>
      <c r="D66" s="55"/>
      <c r="E66" s="65"/>
      <c r="F66" s="65"/>
      <c r="G66" s="55"/>
      <c r="H66" s="55"/>
      <c r="I66" s="29" t="str">
        <f t="shared" si="10"/>
        <v>JO43DC</v>
      </c>
      <c r="J66" s="29">
        <f t="shared" si="11"/>
        <v>8.25</v>
      </c>
      <c r="K66" s="29">
        <f t="shared" si="21"/>
        <v>53.083333333333336</v>
      </c>
      <c r="L66" s="29">
        <f t="shared" si="22"/>
      </c>
      <c r="M66" s="29" t="e">
        <f t="shared" si="14"/>
        <v>#VALUE!</v>
      </c>
      <c r="N66" s="29" t="e">
        <f t="shared" si="23"/>
        <v>#VALUE!</v>
      </c>
      <c r="O66" s="30" t="e">
        <f t="shared" si="24"/>
        <v>#VALUE!</v>
      </c>
      <c r="P66" s="41">
        <f t="shared" si="25"/>
      </c>
      <c r="Q66" s="41" t="e">
        <f t="shared" si="26"/>
        <v>#VALUE!</v>
      </c>
      <c r="R66" s="42">
        <f t="shared" si="27"/>
      </c>
    </row>
    <row r="67" spans="1:18" ht="12.75">
      <c r="A67" s="31"/>
      <c r="B67" s="55"/>
      <c r="C67" s="55"/>
      <c r="D67" s="55"/>
      <c r="E67" s="65"/>
      <c r="F67" s="65"/>
      <c r="G67" s="55"/>
      <c r="H67" s="55"/>
      <c r="I67" s="29" t="str">
        <f t="shared" si="10"/>
        <v>JO43DC</v>
      </c>
      <c r="J67" s="29">
        <f t="shared" si="11"/>
        <v>8.25</v>
      </c>
      <c r="K67" s="29">
        <f t="shared" si="21"/>
        <v>53.083333333333336</v>
      </c>
      <c r="L67" s="29">
        <f t="shared" si="22"/>
      </c>
      <c r="M67" s="29" t="e">
        <f t="shared" si="14"/>
        <v>#VALUE!</v>
      </c>
      <c r="N67" s="29" t="e">
        <f t="shared" si="23"/>
        <v>#VALUE!</v>
      </c>
      <c r="O67" s="30" t="e">
        <f t="shared" si="24"/>
        <v>#VALUE!</v>
      </c>
      <c r="P67" s="41">
        <f t="shared" si="25"/>
      </c>
      <c r="Q67" s="41" t="e">
        <f t="shared" si="26"/>
        <v>#VALUE!</v>
      </c>
      <c r="R67" s="42">
        <f t="shared" si="27"/>
      </c>
    </row>
    <row r="68" spans="1:18" ht="12.75">
      <c r="A68" s="31"/>
      <c r="B68" s="55"/>
      <c r="C68" s="55"/>
      <c r="D68" s="55"/>
      <c r="E68" s="65"/>
      <c r="F68" s="65"/>
      <c r="G68" s="55"/>
      <c r="H68" s="55"/>
      <c r="I68" s="29" t="str">
        <f t="shared" si="10"/>
        <v>JO43DC</v>
      </c>
      <c r="J68" s="29">
        <f t="shared" si="11"/>
        <v>8.25</v>
      </c>
      <c r="K68" s="29">
        <f t="shared" si="21"/>
        <v>53.083333333333336</v>
      </c>
      <c r="L68" s="29">
        <f t="shared" si="22"/>
      </c>
      <c r="M68" s="29" t="e">
        <f t="shared" si="14"/>
        <v>#VALUE!</v>
      </c>
      <c r="N68" s="29" t="e">
        <f t="shared" si="23"/>
        <v>#VALUE!</v>
      </c>
      <c r="O68" s="30" t="e">
        <f t="shared" si="24"/>
        <v>#VALUE!</v>
      </c>
      <c r="P68" s="41">
        <f t="shared" si="25"/>
      </c>
      <c r="Q68" s="41" t="e">
        <f t="shared" si="26"/>
        <v>#VALUE!</v>
      </c>
      <c r="R68" s="42">
        <f t="shared" si="27"/>
      </c>
    </row>
    <row r="69" spans="1:18" ht="12.75">
      <c r="A69" s="31"/>
      <c r="B69" s="55"/>
      <c r="C69" s="55"/>
      <c r="D69" s="55"/>
      <c r="E69" s="65"/>
      <c r="F69" s="65"/>
      <c r="G69" s="55"/>
      <c r="H69" s="55"/>
      <c r="I69" s="29" t="str">
        <f t="shared" si="10"/>
        <v>JO43DC</v>
      </c>
      <c r="J69" s="29">
        <f t="shared" si="11"/>
        <v>8.25</v>
      </c>
      <c r="K69" s="29">
        <f t="shared" si="21"/>
        <v>53.083333333333336</v>
      </c>
      <c r="L69" s="29">
        <f t="shared" si="22"/>
      </c>
      <c r="M69" s="29" t="e">
        <f t="shared" si="14"/>
        <v>#VALUE!</v>
      </c>
      <c r="N69" s="29" t="e">
        <f t="shared" si="23"/>
        <v>#VALUE!</v>
      </c>
      <c r="O69" s="30" t="e">
        <f t="shared" si="24"/>
        <v>#VALUE!</v>
      </c>
      <c r="P69" s="41">
        <f t="shared" si="25"/>
      </c>
      <c r="Q69" s="41" t="e">
        <f t="shared" si="26"/>
        <v>#VALUE!</v>
      </c>
      <c r="R69" s="42">
        <f t="shared" si="27"/>
      </c>
    </row>
    <row r="70" spans="1:18" ht="12.75">
      <c r="A70" s="31"/>
      <c r="B70" s="55"/>
      <c r="C70" s="55"/>
      <c r="D70" s="55"/>
      <c r="E70" s="65"/>
      <c r="F70" s="65"/>
      <c r="G70" s="55"/>
      <c r="H70" s="55"/>
      <c r="I70" s="29" t="str">
        <f t="shared" si="10"/>
        <v>JO43DC</v>
      </c>
      <c r="J70" s="29">
        <f t="shared" si="11"/>
        <v>8.25</v>
      </c>
      <c r="K70" s="29">
        <f t="shared" si="21"/>
        <v>53.083333333333336</v>
      </c>
      <c r="L70" s="29">
        <f t="shared" si="22"/>
      </c>
      <c r="M70" s="29" t="e">
        <f t="shared" si="14"/>
        <v>#VALUE!</v>
      </c>
      <c r="N70" s="29" t="e">
        <f t="shared" si="23"/>
        <v>#VALUE!</v>
      </c>
      <c r="O70" s="30" t="e">
        <f t="shared" si="24"/>
        <v>#VALUE!</v>
      </c>
      <c r="P70" s="41">
        <f t="shared" si="25"/>
      </c>
      <c r="Q70" s="41" t="e">
        <f t="shared" si="26"/>
        <v>#VALUE!</v>
      </c>
      <c r="R70" s="42">
        <f t="shared" si="27"/>
      </c>
    </row>
    <row r="71" spans="1:18" ht="12.75">
      <c r="A71" s="31"/>
      <c r="B71" s="55"/>
      <c r="C71" s="55"/>
      <c r="D71" s="55"/>
      <c r="E71" s="65"/>
      <c r="F71" s="65"/>
      <c r="G71" s="55"/>
      <c r="H71" s="55"/>
      <c r="I71" s="29" t="str">
        <f t="shared" si="10"/>
        <v>JO43DC</v>
      </c>
      <c r="J71" s="29">
        <f t="shared" si="11"/>
        <v>8.25</v>
      </c>
      <c r="K71" s="29">
        <f t="shared" si="21"/>
        <v>53.083333333333336</v>
      </c>
      <c r="L71" s="29">
        <f t="shared" si="22"/>
      </c>
      <c r="M71" s="29" t="e">
        <f t="shared" si="14"/>
        <v>#VALUE!</v>
      </c>
      <c r="N71" s="29" t="e">
        <f t="shared" si="23"/>
        <v>#VALUE!</v>
      </c>
      <c r="O71" s="30" t="e">
        <f t="shared" si="24"/>
        <v>#VALUE!</v>
      </c>
      <c r="P71" s="41">
        <f t="shared" si="25"/>
      </c>
      <c r="Q71" s="41" t="e">
        <f t="shared" si="26"/>
        <v>#VALUE!</v>
      </c>
      <c r="R71" s="42">
        <f t="shared" si="27"/>
      </c>
    </row>
    <row r="72" spans="1:18" ht="12.75">
      <c r="A72" s="31"/>
      <c r="B72" s="55"/>
      <c r="C72" s="55"/>
      <c r="D72" s="55"/>
      <c r="E72" s="65"/>
      <c r="F72" s="65"/>
      <c r="G72" s="55"/>
      <c r="H72" s="55"/>
      <c r="I72" s="29" t="str">
        <f t="shared" si="10"/>
        <v>JO43DC</v>
      </c>
      <c r="J72" s="29">
        <f t="shared" si="11"/>
        <v>8.25</v>
      </c>
      <c r="K72" s="29">
        <f t="shared" si="21"/>
        <v>53.083333333333336</v>
      </c>
      <c r="L72" s="29">
        <f t="shared" si="22"/>
      </c>
      <c r="M72" s="29" t="e">
        <f t="shared" si="14"/>
        <v>#VALUE!</v>
      </c>
      <c r="N72" s="29" t="e">
        <f t="shared" si="23"/>
        <v>#VALUE!</v>
      </c>
      <c r="O72" s="30" t="e">
        <f t="shared" si="24"/>
        <v>#VALUE!</v>
      </c>
      <c r="P72" s="41">
        <f t="shared" si="25"/>
      </c>
      <c r="Q72" s="41" t="e">
        <f t="shared" si="26"/>
        <v>#VALUE!</v>
      </c>
      <c r="R72" s="42">
        <f t="shared" si="27"/>
      </c>
    </row>
    <row r="73" spans="1:18" ht="12.75">
      <c r="A73" s="31"/>
      <c r="B73" s="55"/>
      <c r="C73" s="55"/>
      <c r="D73" s="55"/>
      <c r="E73" s="65"/>
      <c r="F73" s="65"/>
      <c r="G73" s="55"/>
      <c r="H73" s="55"/>
      <c r="I73" s="29" t="str">
        <f t="shared" si="10"/>
        <v>JO43DC</v>
      </c>
      <c r="J73" s="29">
        <f t="shared" si="11"/>
        <v>8.25</v>
      </c>
      <c r="K73" s="29">
        <f t="shared" si="21"/>
        <v>53.083333333333336</v>
      </c>
      <c r="L73" s="29">
        <f t="shared" si="22"/>
      </c>
      <c r="M73" s="29" t="e">
        <f t="shared" si="14"/>
        <v>#VALUE!</v>
      </c>
      <c r="N73" s="29" t="e">
        <f t="shared" si="23"/>
        <v>#VALUE!</v>
      </c>
      <c r="O73" s="30" t="e">
        <f t="shared" si="24"/>
        <v>#VALUE!</v>
      </c>
      <c r="P73" s="41">
        <f t="shared" si="25"/>
      </c>
      <c r="Q73" s="41" t="e">
        <f t="shared" si="26"/>
        <v>#VALUE!</v>
      </c>
      <c r="R73" s="42">
        <f t="shared" si="27"/>
      </c>
    </row>
    <row r="74" spans="1:18" ht="12.75">
      <c r="A74" s="31"/>
      <c r="B74" s="55"/>
      <c r="C74" s="55"/>
      <c r="D74" s="55"/>
      <c r="E74" s="65"/>
      <c r="F74" s="65"/>
      <c r="G74" s="55"/>
      <c r="H74" s="55"/>
      <c r="I74" s="29" t="str">
        <f t="shared" si="10"/>
        <v>JO43DC</v>
      </c>
      <c r="J74" s="29">
        <f t="shared" si="11"/>
        <v>8.25</v>
      </c>
      <c r="K74" s="29">
        <f t="shared" si="21"/>
        <v>53.083333333333336</v>
      </c>
      <c r="L74" s="29">
        <f t="shared" si="22"/>
      </c>
      <c r="M74" s="29" t="e">
        <f t="shared" si="14"/>
        <v>#VALUE!</v>
      </c>
      <c r="N74" s="29" t="e">
        <f t="shared" si="23"/>
        <v>#VALUE!</v>
      </c>
      <c r="O74" s="30" t="e">
        <f t="shared" si="24"/>
        <v>#VALUE!</v>
      </c>
      <c r="P74" s="41">
        <f t="shared" si="25"/>
      </c>
      <c r="Q74" s="41" t="e">
        <f t="shared" si="26"/>
        <v>#VALUE!</v>
      </c>
      <c r="R74" s="42">
        <f t="shared" si="27"/>
      </c>
    </row>
    <row r="75" spans="1:18" ht="12.75">
      <c r="A75" s="31"/>
      <c r="B75" s="55"/>
      <c r="C75" s="55"/>
      <c r="D75" s="55"/>
      <c r="E75" s="65"/>
      <c r="F75" s="65"/>
      <c r="G75" s="55"/>
      <c r="H75" s="55"/>
      <c r="I75" s="29" t="str">
        <f t="shared" si="10"/>
        <v>JO43DC</v>
      </c>
      <c r="J75" s="29">
        <f t="shared" si="11"/>
        <v>8.25</v>
      </c>
      <c r="K75" s="29">
        <f t="shared" si="21"/>
        <v>53.083333333333336</v>
      </c>
      <c r="L75" s="29">
        <f t="shared" si="22"/>
      </c>
      <c r="M75" s="29" t="e">
        <f t="shared" si="14"/>
        <v>#VALUE!</v>
      </c>
      <c r="N75" s="29" t="e">
        <f t="shared" si="23"/>
        <v>#VALUE!</v>
      </c>
      <c r="O75" s="30" t="e">
        <f t="shared" si="24"/>
        <v>#VALUE!</v>
      </c>
      <c r="P75" s="41">
        <f t="shared" si="25"/>
      </c>
      <c r="Q75" s="41" t="e">
        <f t="shared" si="26"/>
        <v>#VALUE!</v>
      </c>
      <c r="R75" s="42">
        <f t="shared" si="27"/>
      </c>
    </row>
    <row r="76" spans="1:18" ht="12.75">
      <c r="A76" s="31"/>
      <c r="B76" s="55"/>
      <c r="C76" s="55"/>
      <c r="D76" s="55"/>
      <c r="E76" s="65"/>
      <c r="F76" s="65"/>
      <c r="G76" s="55"/>
      <c r="H76" s="55"/>
      <c r="I76" s="29" t="str">
        <f t="shared" si="10"/>
        <v>JO43DC</v>
      </c>
      <c r="J76" s="29">
        <f t="shared" si="11"/>
        <v>8.25</v>
      </c>
      <c r="K76" s="29">
        <f t="shared" si="21"/>
        <v>53.083333333333336</v>
      </c>
      <c r="L76" s="29">
        <f t="shared" si="22"/>
      </c>
      <c r="M76" s="29" t="e">
        <f t="shared" si="14"/>
        <v>#VALUE!</v>
      </c>
      <c r="N76" s="29" t="e">
        <f t="shared" si="23"/>
        <v>#VALUE!</v>
      </c>
      <c r="O76" s="30" t="e">
        <f t="shared" si="24"/>
        <v>#VALUE!</v>
      </c>
      <c r="P76" s="41">
        <f t="shared" si="25"/>
      </c>
      <c r="Q76" s="41" t="e">
        <f t="shared" si="26"/>
        <v>#VALUE!</v>
      </c>
      <c r="R76" s="42">
        <f t="shared" si="27"/>
      </c>
    </row>
    <row r="77" spans="1:18" ht="12.75">
      <c r="A77" s="31"/>
      <c r="B77" s="55"/>
      <c r="C77" s="55"/>
      <c r="D77" s="55"/>
      <c r="E77" s="65"/>
      <c r="F77" s="65"/>
      <c r="G77" s="55"/>
      <c r="H77" s="55"/>
      <c r="I77" s="29" t="str">
        <f t="shared" si="10"/>
        <v>JO43DC</v>
      </c>
      <c r="J77" s="29">
        <f t="shared" si="11"/>
        <v>8.25</v>
      </c>
      <c r="K77" s="29">
        <f t="shared" si="21"/>
        <v>53.083333333333336</v>
      </c>
      <c r="L77" s="29">
        <f t="shared" si="22"/>
      </c>
      <c r="M77" s="29" t="e">
        <f t="shared" si="14"/>
        <v>#VALUE!</v>
      </c>
      <c r="N77" s="29" t="e">
        <f t="shared" si="23"/>
        <v>#VALUE!</v>
      </c>
      <c r="O77" s="30" t="e">
        <f t="shared" si="24"/>
        <v>#VALUE!</v>
      </c>
      <c r="P77" s="41">
        <f t="shared" si="25"/>
      </c>
      <c r="Q77" s="41" t="e">
        <f t="shared" si="26"/>
        <v>#VALUE!</v>
      </c>
      <c r="R77" s="42">
        <f t="shared" si="27"/>
      </c>
    </row>
    <row r="78" spans="1:18" ht="12.75">
      <c r="A78" s="31"/>
      <c r="B78" s="55"/>
      <c r="C78" s="55"/>
      <c r="D78" s="55"/>
      <c r="E78" s="65"/>
      <c r="F78" s="65"/>
      <c r="G78" s="55"/>
      <c r="H78" s="55"/>
      <c r="I78" s="29" t="str">
        <f t="shared" si="10"/>
        <v>JO43DC</v>
      </c>
      <c r="J78" s="29">
        <f t="shared" si="11"/>
        <v>8.25</v>
      </c>
      <c r="K78" s="29">
        <f t="shared" si="21"/>
        <v>53.083333333333336</v>
      </c>
      <c r="L78" s="29">
        <f t="shared" si="22"/>
      </c>
      <c r="M78" s="29" t="e">
        <f t="shared" si="14"/>
        <v>#VALUE!</v>
      </c>
      <c r="N78" s="29" t="e">
        <f t="shared" si="23"/>
        <v>#VALUE!</v>
      </c>
      <c r="O78" s="30" t="e">
        <f t="shared" si="24"/>
        <v>#VALUE!</v>
      </c>
      <c r="P78" s="41">
        <f t="shared" si="25"/>
      </c>
      <c r="Q78" s="41" t="e">
        <f t="shared" si="26"/>
        <v>#VALUE!</v>
      </c>
      <c r="R78" s="42">
        <f t="shared" si="27"/>
      </c>
    </row>
    <row r="79" spans="1:18" ht="12.75">
      <c r="A79" s="31"/>
      <c r="B79" s="55"/>
      <c r="C79" s="55"/>
      <c r="D79" s="55"/>
      <c r="E79" s="65"/>
      <c r="F79" s="65"/>
      <c r="G79" s="55"/>
      <c r="H79" s="55"/>
      <c r="I79" s="29" t="str">
        <f t="shared" si="10"/>
        <v>JO43DC</v>
      </c>
      <c r="J79" s="29">
        <f t="shared" si="11"/>
        <v>8.25</v>
      </c>
      <c r="K79" s="29">
        <f t="shared" si="21"/>
        <v>53.083333333333336</v>
      </c>
      <c r="L79" s="29">
        <f t="shared" si="22"/>
      </c>
      <c r="M79" s="29" t="e">
        <f t="shared" si="14"/>
        <v>#VALUE!</v>
      </c>
      <c r="N79" s="29" t="e">
        <f t="shared" si="23"/>
        <v>#VALUE!</v>
      </c>
      <c r="O79" s="30" t="e">
        <f t="shared" si="24"/>
        <v>#VALUE!</v>
      </c>
      <c r="P79" s="41">
        <f t="shared" si="25"/>
      </c>
      <c r="Q79" s="41" t="e">
        <f t="shared" si="26"/>
        <v>#VALUE!</v>
      </c>
      <c r="R79" s="42">
        <f t="shared" si="27"/>
      </c>
    </row>
    <row r="80" spans="1:18" ht="12.75">
      <c r="A80" s="31"/>
      <c r="B80" s="55"/>
      <c r="C80" s="55"/>
      <c r="D80" s="55"/>
      <c r="E80" s="65"/>
      <c r="F80" s="65"/>
      <c r="G80" s="55"/>
      <c r="H80" s="55"/>
      <c r="I80" s="29" t="str">
        <f t="shared" si="10"/>
        <v>JO43DC</v>
      </c>
      <c r="J80" s="29">
        <f t="shared" si="11"/>
        <v>8.25</v>
      </c>
      <c r="K80" s="29">
        <f t="shared" si="21"/>
        <v>53.083333333333336</v>
      </c>
      <c r="L80" s="29">
        <f t="shared" si="22"/>
      </c>
      <c r="M80" s="29" t="e">
        <f t="shared" si="14"/>
        <v>#VALUE!</v>
      </c>
      <c r="N80" s="29" t="e">
        <f t="shared" si="23"/>
        <v>#VALUE!</v>
      </c>
      <c r="O80" s="30" t="e">
        <f t="shared" si="24"/>
        <v>#VALUE!</v>
      </c>
      <c r="P80" s="41">
        <f t="shared" si="25"/>
      </c>
      <c r="Q80" s="41" t="e">
        <f t="shared" si="26"/>
        <v>#VALUE!</v>
      </c>
      <c r="R80" s="42">
        <f t="shared" si="27"/>
      </c>
    </row>
    <row r="81" spans="1:18" ht="12.75">
      <c r="A81" s="31"/>
      <c r="B81" s="55"/>
      <c r="C81" s="55"/>
      <c r="D81" s="55"/>
      <c r="E81" s="65"/>
      <c r="F81" s="65"/>
      <c r="G81" s="55"/>
      <c r="H81" s="55"/>
      <c r="I81" s="29" t="str">
        <f t="shared" si="10"/>
        <v>JO43DC</v>
      </c>
      <c r="J81" s="29">
        <f t="shared" si="11"/>
        <v>8.25</v>
      </c>
      <c r="K81" s="29">
        <f t="shared" si="21"/>
        <v>53.083333333333336</v>
      </c>
      <c r="L81" s="29">
        <f t="shared" si="22"/>
      </c>
      <c r="M81" s="29" t="e">
        <f t="shared" si="14"/>
        <v>#VALUE!</v>
      </c>
      <c r="N81" s="29" t="e">
        <f t="shared" si="23"/>
        <v>#VALUE!</v>
      </c>
      <c r="O81" s="30" t="e">
        <f t="shared" si="24"/>
        <v>#VALUE!</v>
      </c>
      <c r="P81" s="41">
        <f t="shared" si="25"/>
      </c>
      <c r="Q81" s="41" t="e">
        <f t="shared" si="26"/>
        <v>#VALUE!</v>
      </c>
      <c r="R81" s="42">
        <f t="shared" si="27"/>
      </c>
    </row>
    <row r="82" spans="1:18" ht="12.75">
      <c r="A82" s="31"/>
      <c r="B82" s="55"/>
      <c r="C82" s="55"/>
      <c r="D82" s="55"/>
      <c r="E82" s="65"/>
      <c r="F82" s="65"/>
      <c r="G82" s="55"/>
      <c r="H82" s="55"/>
      <c r="I82" s="29" t="str">
        <f>UPPER($C$2)</f>
        <v>JO43DC</v>
      </c>
      <c r="J82" s="29">
        <f>(CODE(MID(I82,1,1))-74)*20+MID(I82,3,1)*2+(CODE(MID(I82,5,1))-65)/12</f>
        <v>8.25</v>
      </c>
      <c r="K82" s="29">
        <f t="shared" si="21"/>
        <v>53.083333333333336</v>
      </c>
      <c r="L82" s="29">
        <f t="shared" si="22"/>
      </c>
      <c r="M82" s="29" t="e">
        <f>(CODE(MID(L82,1,1))-74)*20+MID(L82,3,1)*2+(CODE(MID(L82,5,1))-65)/12</f>
        <v>#VALUE!</v>
      </c>
      <c r="N82" s="29" t="e">
        <f t="shared" si="23"/>
        <v>#VALUE!</v>
      </c>
      <c r="O82" s="30" t="e">
        <f t="shared" si="24"/>
        <v>#VALUE!</v>
      </c>
      <c r="P82" s="41">
        <f t="shared" si="25"/>
      </c>
      <c r="Q82" s="41" t="e">
        <f t="shared" si="26"/>
        <v>#VALUE!</v>
      </c>
      <c r="R82" s="42">
        <f t="shared" si="27"/>
      </c>
    </row>
    <row r="83" spans="1:18" ht="12.75">
      <c r="A83" s="31"/>
      <c r="B83" s="55"/>
      <c r="C83" s="55"/>
      <c r="D83" s="55"/>
      <c r="E83" s="65"/>
      <c r="F83" s="65"/>
      <c r="G83" s="55"/>
      <c r="H83" s="55"/>
      <c r="I83" s="29" t="str">
        <f>UPPER($C$2)</f>
        <v>JO43DC</v>
      </c>
      <c r="J83" s="29">
        <f>(CODE(MID(I83,1,1))-74)*20+MID(I83,3,1)*2+(CODE(MID(I83,5,1))-65)/12</f>
        <v>8.25</v>
      </c>
      <c r="K83" s="29">
        <f t="shared" si="21"/>
        <v>53.083333333333336</v>
      </c>
      <c r="L83" s="29">
        <f t="shared" si="22"/>
      </c>
      <c r="M83" s="29" t="e">
        <f>(CODE(MID(L83,1,1))-74)*20+MID(L83,3,1)*2+(CODE(MID(L83,5,1))-65)/12</f>
        <v>#VALUE!</v>
      </c>
      <c r="N83" s="29" t="e">
        <f t="shared" si="23"/>
        <v>#VALUE!</v>
      </c>
      <c r="O83" s="30" t="e">
        <f t="shared" si="24"/>
        <v>#VALUE!</v>
      </c>
      <c r="P83" s="41">
        <f t="shared" si="25"/>
      </c>
      <c r="Q83" s="41" t="e">
        <f t="shared" si="26"/>
        <v>#VALUE!</v>
      </c>
      <c r="R83" s="42">
        <f t="shared" si="27"/>
      </c>
    </row>
    <row r="84" spans="1:18" ht="13.5" thickBot="1">
      <c r="A84" s="35"/>
      <c r="B84" s="58"/>
      <c r="C84" s="58"/>
      <c r="D84" s="58"/>
      <c r="E84" s="66"/>
      <c r="F84" s="66"/>
      <c r="G84" s="58"/>
      <c r="H84" s="58"/>
      <c r="I84" s="63" t="str">
        <f>UPPER($C$2)</f>
        <v>JO43DC</v>
      </c>
      <c r="J84" s="63">
        <f>(CODE(MID(I84,1,1))-74)*20+MID(I84,3,1)*2+(CODE(MID(I84,5,1))-65)/12</f>
        <v>8.25</v>
      </c>
      <c r="K84" s="63">
        <f t="shared" si="21"/>
        <v>53.083333333333336</v>
      </c>
      <c r="L84" s="63">
        <f t="shared" si="22"/>
      </c>
      <c r="M84" s="63" t="e">
        <f>(CODE(MID(L84,1,1))-74)*20+MID(L84,3,1)*2+(CODE(MID(L84,5,1))-65)/12</f>
        <v>#VALUE!</v>
      </c>
      <c r="N84" s="63" t="e">
        <f t="shared" si="23"/>
        <v>#VALUE!</v>
      </c>
      <c r="O84" s="64" t="e">
        <f t="shared" si="24"/>
        <v>#VALUE!</v>
      </c>
      <c r="P84" s="41">
        <f t="shared" si="25"/>
      </c>
      <c r="Q84" s="97" t="e">
        <f t="shared" si="26"/>
        <v>#VALUE!</v>
      </c>
      <c r="R84" s="98">
        <f t="shared" si="27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R76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B1" s="1"/>
      <c r="C1" s="67" t="str">
        <f>Grunddaten!$C$7</f>
        <v>Wüsting</v>
      </c>
      <c r="H1" s="144">
        <v>38718</v>
      </c>
    </row>
    <row r="2" spans="1:3" ht="19.5" thickBot="1">
      <c r="A2" s="7" t="s">
        <v>311</v>
      </c>
      <c r="B2" s="1"/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2308178</v>
      </c>
      <c r="B4" s="55" t="s">
        <v>188</v>
      </c>
      <c r="C4" s="55" t="s">
        <v>189</v>
      </c>
      <c r="D4" s="55"/>
      <c r="E4" s="65"/>
      <c r="F4" s="65"/>
      <c r="G4" s="55"/>
      <c r="H4" s="55"/>
      <c r="I4" s="33" t="str">
        <f aca="true" t="shared" si="0" ref="I4:I29">UPPER($C$2)</f>
        <v>JO43DC</v>
      </c>
      <c r="J4" s="33">
        <f aca="true" t="shared" si="1" ref="J4:J29">(CODE(MID(I4,1,1))-74)*20+MID(I4,3,1)*2+(CODE(MID(I4,5,1))-65)/12</f>
        <v>8.25</v>
      </c>
      <c r="K4" s="33">
        <f aca="true" t="shared" si="2" ref="K4:K29">(CODE(MID(I4,2,1))-74)*10+MID(I4,4,1)*1+(CODE(MID(I4,6,1))-65)/24</f>
        <v>53.083333333333336</v>
      </c>
      <c r="L4" s="33" t="str">
        <f aca="true" t="shared" si="3" ref="L4:L29">UPPER(C4)</f>
        <v>JN47GA</v>
      </c>
      <c r="M4" s="33">
        <f aca="true" t="shared" si="4" ref="M4:M29">(CODE(MID(L4,1,1))-74)*20+MID(L4,3,1)*2+(CODE(MID(L4,5,1))-65)/12</f>
        <v>8.5</v>
      </c>
      <c r="N4" s="33">
        <f aca="true" t="shared" si="5" ref="N4:N29">(CODE(MID(L4,2,1))-74)*10+MID(L4,4,1)*1+(CODE(MID(L4,6,1))-65)/24</f>
        <v>47</v>
      </c>
      <c r="O4" s="34">
        <f aca="true" t="shared" si="6" ref="O4:O29">ACOS(SIN(N4*PI()/180)*SIN(K4*PI()/180)+COS(N4*PI()/180)*COS(K4*PI()/180)*COS((J4-M4)*PI()/180))</f>
        <v>0.10621098645652793</v>
      </c>
      <c r="P4" s="43">
        <f aca="true" t="shared" si="7" ref="P4:P67">IF(C4="","",6371.3*O4)</f>
        <v>676.7020580104764</v>
      </c>
      <c r="Q4" s="43">
        <f aca="true" t="shared" si="8" ref="Q4:Q29">ACOS((SIN(N4*PI()/180)-SIN(K4*PI()/180)*COS(O4))/(COS(K4*PI()/180)*SIN(O4)))*180/PI()</f>
        <v>178.39148022331548</v>
      </c>
      <c r="R4" s="44">
        <f>IF(C4="","",IF((SIN((M4-J4)*PI()/180))&lt;0,360-Q4,Q4))</f>
        <v>178.39148022331548</v>
      </c>
    </row>
    <row r="5" spans="1:18" ht="12.75">
      <c r="A5" s="31">
        <v>2320810</v>
      </c>
      <c r="B5" s="55" t="s">
        <v>58</v>
      </c>
      <c r="C5" s="55" t="s">
        <v>59</v>
      </c>
      <c r="D5" s="55"/>
      <c r="E5" s="65"/>
      <c r="F5" s="65"/>
      <c r="G5" s="55"/>
      <c r="H5" s="55"/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JN69EQ</v>
      </c>
      <c r="M5" s="33">
        <f t="shared" si="4"/>
        <v>12.333333333333334</v>
      </c>
      <c r="N5" s="33">
        <f t="shared" si="5"/>
        <v>49.666666666666664</v>
      </c>
      <c r="O5" s="34">
        <f t="shared" si="6"/>
        <v>0.07437202595820747</v>
      </c>
      <c r="P5" s="43">
        <f t="shared" si="7"/>
        <v>473.84648898752727</v>
      </c>
      <c r="Q5" s="43">
        <f t="shared" si="8"/>
        <v>141.66462042841775</v>
      </c>
      <c r="R5" s="44">
        <f aca="true" t="shared" si="9" ref="R5:R68">IF(C5="","",IF((SIN((M5-J5)*PI()/180))&lt;0,360-Q5,Q5))</f>
        <v>141.66462042841775</v>
      </c>
    </row>
    <row r="6" spans="1:18" ht="12.75">
      <c r="A6" s="31">
        <v>2320815</v>
      </c>
      <c r="B6" s="55" t="s">
        <v>109</v>
      </c>
      <c r="C6" s="55" t="s">
        <v>110</v>
      </c>
      <c r="D6" s="55"/>
      <c r="E6" s="65"/>
      <c r="F6" s="65"/>
      <c r="G6" s="55"/>
      <c r="H6" s="55" t="s">
        <v>111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JN39NK</v>
      </c>
      <c r="M6" s="33">
        <f t="shared" si="4"/>
        <v>7.083333333333333</v>
      </c>
      <c r="N6" s="33">
        <f t="shared" si="5"/>
        <v>49.416666666666664</v>
      </c>
      <c r="O6" s="34">
        <f t="shared" si="6"/>
        <v>0.06524978178520002</v>
      </c>
      <c r="P6" s="43">
        <f t="shared" si="7"/>
        <v>415.7259346880449</v>
      </c>
      <c r="Q6" s="43">
        <f t="shared" si="8"/>
        <v>168.27906770950955</v>
      </c>
      <c r="R6" s="44">
        <f t="shared" si="9"/>
        <v>191.72093229049045</v>
      </c>
    </row>
    <row r="7" spans="1:18" ht="12.75">
      <c r="A7" s="31">
        <v>2320820</v>
      </c>
      <c r="B7" s="55" t="s">
        <v>112</v>
      </c>
      <c r="C7" s="55" t="s">
        <v>113</v>
      </c>
      <c r="D7" s="55"/>
      <c r="E7" s="65"/>
      <c r="F7" s="65"/>
      <c r="G7" s="55"/>
      <c r="H7" s="55" t="s">
        <v>114</v>
      </c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JO32QR</v>
      </c>
      <c r="M7" s="33">
        <f t="shared" si="4"/>
        <v>7.333333333333333</v>
      </c>
      <c r="N7" s="33">
        <f t="shared" si="5"/>
        <v>52.708333333333336</v>
      </c>
      <c r="O7" s="34">
        <f t="shared" si="6"/>
        <v>0.01166131004531712</v>
      </c>
      <c r="P7" s="43">
        <f t="shared" si="7"/>
        <v>74.29770469172897</v>
      </c>
      <c r="Q7" s="43">
        <f t="shared" si="8"/>
        <v>123.77609324620096</v>
      </c>
      <c r="R7" s="44">
        <f t="shared" si="9"/>
        <v>236.22390675379904</v>
      </c>
    </row>
    <row r="8" spans="1:18" ht="12.75">
      <c r="A8" s="31">
        <v>2320825</v>
      </c>
      <c r="B8" s="55" t="s">
        <v>118</v>
      </c>
      <c r="C8" s="55" t="s">
        <v>119</v>
      </c>
      <c r="D8" s="55"/>
      <c r="E8" s="65"/>
      <c r="F8" s="65"/>
      <c r="G8" s="55"/>
      <c r="H8" s="55" t="s">
        <v>120</v>
      </c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JO53BO</v>
      </c>
      <c r="M8" s="33">
        <f t="shared" si="4"/>
        <v>10.083333333333334</v>
      </c>
      <c r="N8" s="33">
        <f t="shared" si="5"/>
        <v>53.583333333333336</v>
      </c>
      <c r="O8" s="34">
        <f t="shared" si="6"/>
        <v>0.02100532733639171</v>
      </c>
      <c r="P8" s="43">
        <f t="shared" si="7"/>
        <v>133.8312420583525</v>
      </c>
      <c r="Q8" s="43">
        <f t="shared" si="8"/>
        <v>64.72003463495774</v>
      </c>
      <c r="R8" s="44">
        <f t="shared" si="9"/>
        <v>64.72003463495774</v>
      </c>
    </row>
    <row r="9" spans="1:18" ht="12.75">
      <c r="A9" s="31">
        <v>2320825</v>
      </c>
      <c r="B9" s="55" t="s">
        <v>121</v>
      </c>
      <c r="C9" s="55" t="s">
        <v>122</v>
      </c>
      <c r="D9" s="55"/>
      <c r="E9" s="65"/>
      <c r="F9" s="65"/>
      <c r="G9" s="55"/>
      <c r="H9" s="55" t="s">
        <v>123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JN88EE</v>
      </c>
      <c r="M9" s="33">
        <f t="shared" si="4"/>
        <v>16.333333333333332</v>
      </c>
      <c r="N9" s="33">
        <f t="shared" si="5"/>
        <v>48.166666666666664</v>
      </c>
      <c r="O9" s="34">
        <f t="shared" si="6"/>
        <v>0.12385202005357576</v>
      </c>
      <c r="P9" s="43">
        <f t="shared" si="7"/>
        <v>789.0983753673473</v>
      </c>
      <c r="Q9" s="43">
        <f t="shared" si="8"/>
        <v>130.60912151491937</v>
      </c>
      <c r="R9" s="44">
        <f t="shared" si="9"/>
        <v>130.60912151491937</v>
      </c>
    </row>
    <row r="10" spans="1:18" ht="12.75">
      <c r="A10" s="31">
        <v>2320830</v>
      </c>
      <c r="B10" s="55" t="s">
        <v>190</v>
      </c>
      <c r="C10" s="55" t="s">
        <v>191</v>
      </c>
      <c r="D10" s="55"/>
      <c r="E10" s="65"/>
      <c r="F10" s="65"/>
      <c r="G10" s="55"/>
      <c r="H10" s="55" t="s">
        <v>192</v>
      </c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 t="str">
        <f t="shared" si="3"/>
        <v>JO31FF</v>
      </c>
      <c r="M10" s="33">
        <f t="shared" si="4"/>
        <v>6.416666666666667</v>
      </c>
      <c r="N10" s="33">
        <f t="shared" si="5"/>
        <v>51.208333333333336</v>
      </c>
      <c r="O10" s="34">
        <f t="shared" si="6"/>
        <v>0.038160818988369094</v>
      </c>
      <c r="P10" s="43">
        <f t="shared" si="7"/>
        <v>243.13402602059602</v>
      </c>
      <c r="Q10" s="43">
        <f t="shared" si="8"/>
        <v>148.3083436167651</v>
      </c>
      <c r="R10" s="44">
        <f t="shared" si="9"/>
        <v>211.6916563832349</v>
      </c>
    </row>
    <row r="11" spans="1:18" ht="12.75">
      <c r="A11" s="31">
        <v>2320833</v>
      </c>
      <c r="B11" s="55" t="s">
        <v>193</v>
      </c>
      <c r="C11" s="55" t="s">
        <v>194</v>
      </c>
      <c r="D11" s="55"/>
      <c r="E11" s="65"/>
      <c r="F11" s="65"/>
      <c r="G11" s="55"/>
      <c r="H11" s="55" t="s">
        <v>195</v>
      </c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 t="str">
        <f t="shared" si="3"/>
        <v>JO50WB</v>
      </c>
      <c r="M11" s="33">
        <f t="shared" si="4"/>
        <v>11.833333333333334</v>
      </c>
      <c r="N11" s="33">
        <f t="shared" si="5"/>
        <v>50.041666666666664</v>
      </c>
      <c r="O11" s="34">
        <f t="shared" si="6"/>
        <v>0.06578364459525488</v>
      </c>
      <c r="P11" s="43">
        <f t="shared" si="7"/>
        <v>419.1273348097474</v>
      </c>
      <c r="Q11" s="43">
        <f t="shared" si="8"/>
        <v>142.36600151532843</v>
      </c>
      <c r="R11" s="44">
        <f t="shared" si="9"/>
        <v>142.36600151532843</v>
      </c>
    </row>
    <row r="12" spans="1:18" ht="12.75">
      <c r="A12" s="31">
        <v>2320840</v>
      </c>
      <c r="B12" s="55" t="s">
        <v>28</v>
      </c>
      <c r="C12" s="55" t="s">
        <v>29</v>
      </c>
      <c r="D12" s="55"/>
      <c r="E12" s="65"/>
      <c r="F12" s="65"/>
      <c r="G12" s="55"/>
      <c r="H12" s="55" t="s">
        <v>30</v>
      </c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JO50WC</v>
      </c>
      <c r="M12" s="33">
        <f t="shared" si="4"/>
        <v>11.833333333333334</v>
      </c>
      <c r="N12" s="33">
        <f t="shared" si="5"/>
        <v>50.083333333333336</v>
      </c>
      <c r="O12" s="34">
        <f t="shared" si="6"/>
        <v>0.06518799658681118</v>
      </c>
      <c r="P12" s="43">
        <f t="shared" si="7"/>
        <v>415.33228265355007</v>
      </c>
      <c r="Q12" s="43">
        <f t="shared" si="8"/>
        <v>142.00071641995498</v>
      </c>
      <c r="R12" s="44">
        <f t="shared" si="9"/>
        <v>142.00071641995498</v>
      </c>
    </row>
    <row r="13" spans="1:18" ht="12.75">
      <c r="A13" s="31">
        <v>2320845</v>
      </c>
      <c r="B13" s="55" t="s">
        <v>22</v>
      </c>
      <c r="C13" s="55" t="s">
        <v>23</v>
      </c>
      <c r="D13" s="55"/>
      <c r="E13" s="65"/>
      <c r="F13" s="65"/>
      <c r="G13" s="55"/>
      <c r="H13" s="55" t="s">
        <v>24</v>
      </c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JO61EH</v>
      </c>
      <c r="M13" s="33">
        <f t="shared" si="4"/>
        <v>12.333333333333334</v>
      </c>
      <c r="N13" s="33">
        <f t="shared" si="5"/>
        <v>51.291666666666664</v>
      </c>
      <c r="O13" s="34">
        <f t="shared" si="6"/>
        <v>0.05371648552877306</v>
      </c>
      <c r="P13" s="43">
        <f t="shared" si="7"/>
        <v>342.2438442494718</v>
      </c>
      <c r="Q13" s="43">
        <f t="shared" si="8"/>
        <v>123.96496445772841</v>
      </c>
      <c r="R13" s="44">
        <f t="shared" si="9"/>
        <v>123.96496445772841</v>
      </c>
    </row>
    <row r="14" spans="1:18" ht="12.75">
      <c r="A14" s="31">
        <v>2320845</v>
      </c>
      <c r="B14" s="55" t="s">
        <v>61</v>
      </c>
      <c r="C14" s="55" t="s">
        <v>62</v>
      </c>
      <c r="D14" s="55"/>
      <c r="E14" s="65"/>
      <c r="F14" s="65"/>
      <c r="G14" s="55"/>
      <c r="H14" s="55"/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 t="str">
        <f t="shared" si="3"/>
        <v>JO61JB</v>
      </c>
      <c r="M14" s="33">
        <f t="shared" si="4"/>
        <v>12.75</v>
      </c>
      <c r="N14" s="33">
        <f t="shared" si="5"/>
        <v>51.041666666666664</v>
      </c>
      <c r="O14" s="34">
        <f t="shared" si="6"/>
        <v>0.05999278443669054</v>
      </c>
      <c r="P14" s="43">
        <f t="shared" si="7"/>
        <v>382.23202748148645</v>
      </c>
      <c r="Q14" s="43">
        <f t="shared" si="8"/>
        <v>124.63544550354194</v>
      </c>
      <c r="R14" s="44">
        <f t="shared" si="9"/>
        <v>124.63544550354194</v>
      </c>
    </row>
    <row r="15" spans="1:18" ht="12.75">
      <c r="A15" s="31">
        <v>2320850</v>
      </c>
      <c r="B15" s="55" t="s">
        <v>196</v>
      </c>
      <c r="C15" s="55" t="s">
        <v>130</v>
      </c>
      <c r="D15" s="55"/>
      <c r="E15" s="65"/>
      <c r="F15" s="65"/>
      <c r="G15" s="55"/>
      <c r="H15" s="55" t="s">
        <v>131</v>
      </c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 t="str">
        <f t="shared" si="3"/>
        <v>JO31JK</v>
      </c>
      <c r="M15" s="33">
        <f t="shared" si="4"/>
        <v>6.75</v>
      </c>
      <c r="N15" s="33">
        <f t="shared" si="5"/>
        <v>51.416666666666664</v>
      </c>
      <c r="O15" s="34">
        <f t="shared" si="6"/>
        <v>0.03321042434688204</v>
      </c>
      <c r="P15" s="43">
        <f t="shared" si="7"/>
        <v>211.59357664128953</v>
      </c>
      <c r="Q15" s="43">
        <f t="shared" si="8"/>
        <v>150.55010150971174</v>
      </c>
      <c r="R15" s="44">
        <f t="shared" si="9"/>
        <v>209.44989849028826</v>
      </c>
    </row>
    <row r="16" spans="1:18" ht="12.75">
      <c r="A16" s="31">
        <v>2320850</v>
      </c>
      <c r="B16" s="55" t="s">
        <v>197</v>
      </c>
      <c r="C16" s="55" t="s">
        <v>33</v>
      </c>
      <c r="D16" s="55"/>
      <c r="E16" s="65"/>
      <c r="F16" s="65"/>
      <c r="G16" s="55"/>
      <c r="H16" s="55" t="s">
        <v>34</v>
      </c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 t="str">
        <f t="shared" si="3"/>
        <v>JO62LJ</v>
      </c>
      <c r="M16" s="33">
        <f t="shared" si="4"/>
        <v>12.916666666666666</v>
      </c>
      <c r="N16" s="33">
        <f t="shared" si="5"/>
        <v>52.375</v>
      </c>
      <c r="O16" s="34">
        <f t="shared" si="6"/>
        <v>0.050839444563391956</v>
      </c>
      <c r="P16" s="43">
        <f t="shared" si="7"/>
        <v>323.91335314673915</v>
      </c>
      <c r="Q16" s="43">
        <f t="shared" si="8"/>
        <v>102.2061617967646</v>
      </c>
      <c r="R16" s="44">
        <f t="shared" si="9"/>
        <v>102.2061617967646</v>
      </c>
    </row>
    <row r="17" spans="1:18" ht="12.75">
      <c r="A17" s="31">
        <v>2320855</v>
      </c>
      <c r="B17" s="55" t="s">
        <v>198</v>
      </c>
      <c r="C17" s="55" t="s">
        <v>199</v>
      </c>
      <c r="D17" s="55"/>
      <c r="E17" s="65"/>
      <c r="F17" s="65"/>
      <c r="G17" s="55"/>
      <c r="H17" s="55" t="s">
        <v>200</v>
      </c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 t="str">
        <f t="shared" si="3"/>
        <v>JN48WP</v>
      </c>
      <c r="M17" s="33">
        <f t="shared" si="4"/>
        <v>9.833333333333334</v>
      </c>
      <c r="N17" s="33">
        <f t="shared" si="5"/>
        <v>48.625</v>
      </c>
      <c r="O17" s="34">
        <f t="shared" si="6"/>
        <v>0.07973884980279933</v>
      </c>
      <c r="P17" s="43">
        <f t="shared" si="7"/>
        <v>508.0401337485754</v>
      </c>
      <c r="Q17" s="43">
        <f t="shared" si="8"/>
        <v>166.74500598226453</v>
      </c>
      <c r="R17" s="44">
        <f t="shared" si="9"/>
        <v>166.74500598226453</v>
      </c>
    </row>
    <row r="18" spans="1:18" ht="12.75">
      <c r="A18" s="31">
        <v>2320865</v>
      </c>
      <c r="B18" s="55" t="s">
        <v>201</v>
      </c>
      <c r="C18" s="55" t="s">
        <v>202</v>
      </c>
      <c r="D18" s="55"/>
      <c r="E18" s="65"/>
      <c r="F18" s="65"/>
      <c r="G18" s="55"/>
      <c r="H18" s="55" t="s">
        <v>203</v>
      </c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 t="str">
        <f t="shared" si="3"/>
        <v>JN48JC</v>
      </c>
      <c r="M18" s="33">
        <f t="shared" si="4"/>
        <v>8.75</v>
      </c>
      <c r="N18" s="33">
        <f t="shared" si="5"/>
        <v>48.083333333333336</v>
      </c>
      <c r="O18" s="34">
        <f t="shared" si="6"/>
        <v>0.08744159374586791</v>
      </c>
      <c r="P18" s="43">
        <f t="shared" si="7"/>
        <v>557.1166262330482</v>
      </c>
      <c r="Q18" s="43">
        <f t="shared" si="8"/>
        <v>176.17235691838175</v>
      </c>
      <c r="R18" s="44">
        <f t="shared" si="9"/>
        <v>176.17235691838175</v>
      </c>
    </row>
    <row r="19" spans="1:18" ht="12.75">
      <c r="A19" s="31">
        <v>2320870</v>
      </c>
      <c r="B19" s="55" t="s">
        <v>141</v>
      </c>
      <c r="C19" s="55" t="s">
        <v>142</v>
      </c>
      <c r="D19" s="55"/>
      <c r="E19" s="65"/>
      <c r="F19" s="65"/>
      <c r="G19" s="55"/>
      <c r="H19" s="55" t="s">
        <v>143</v>
      </c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 t="str">
        <f t="shared" si="3"/>
        <v>JO32WH</v>
      </c>
      <c r="M19" s="33">
        <f t="shared" si="4"/>
        <v>7.833333333333333</v>
      </c>
      <c r="N19" s="33">
        <f t="shared" si="5"/>
        <v>52.291666666666664</v>
      </c>
      <c r="O19" s="34">
        <f t="shared" si="6"/>
        <v>0.014503255566342022</v>
      </c>
      <c r="P19" s="43">
        <f t="shared" si="7"/>
        <v>92.40459218983493</v>
      </c>
      <c r="Q19" s="43">
        <f t="shared" si="8"/>
        <v>162.1397166485794</v>
      </c>
      <c r="R19" s="44">
        <f t="shared" si="9"/>
        <v>197.8602833514206</v>
      </c>
    </row>
    <row r="20" spans="1:18" ht="12.75">
      <c r="A20" s="31">
        <v>2320870</v>
      </c>
      <c r="B20" s="55" t="s">
        <v>144</v>
      </c>
      <c r="C20" s="55" t="s">
        <v>145</v>
      </c>
      <c r="D20" s="55"/>
      <c r="E20" s="65"/>
      <c r="F20" s="65"/>
      <c r="G20" s="55"/>
      <c r="H20" s="55" t="s">
        <v>143</v>
      </c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 t="str">
        <f t="shared" si="3"/>
        <v>JO32VG</v>
      </c>
      <c r="M20" s="33">
        <f t="shared" si="4"/>
        <v>7.75</v>
      </c>
      <c r="N20" s="33">
        <f t="shared" si="5"/>
        <v>52.25</v>
      </c>
      <c r="O20" s="34">
        <f t="shared" si="6"/>
        <v>0.01547724114464244</v>
      </c>
      <c r="P20" s="43">
        <f t="shared" si="7"/>
        <v>98.61014650486038</v>
      </c>
      <c r="Q20" s="43">
        <f t="shared" si="8"/>
        <v>159.80597337597854</v>
      </c>
      <c r="R20" s="44">
        <f t="shared" si="9"/>
        <v>200.19402662402146</v>
      </c>
    </row>
    <row r="21" spans="1:18" ht="12.75">
      <c r="A21" s="31">
        <v>2320880</v>
      </c>
      <c r="B21" s="55" t="s">
        <v>204</v>
      </c>
      <c r="C21" s="55" t="s">
        <v>205</v>
      </c>
      <c r="D21" s="55"/>
      <c r="E21" s="65"/>
      <c r="F21" s="65"/>
      <c r="G21" s="55"/>
      <c r="H21" s="55" t="s">
        <v>206</v>
      </c>
      <c r="I21" s="33" t="str">
        <f t="shared" si="0"/>
        <v>JO43DC</v>
      </c>
      <c r="J21" s="33">
        <f t="shared" si="1"/>
        <v>8.25</v>
      </c>
      <c r="K21" s="33">
        <f t="shared" si="2"/>
        <v>53.083333333333336</v>
      </c>
      <c r="L21" s="33" t="str">
        <f t="shared" si="3"/>
        <v>JO41ED</v>
      </c>
      <c r="M21" s="33">
        <f t="shared" si="4"/>
        <v>8.333333333333334</v>
      </c>
      <c r="N21" s="33">
        <f t="shared" si="5"/>
        <v>51.125</v>
      </c>
      <c r="O21" s="34">
        <f t="shared" si="6"/>
        <v>0.03419103076962959</v>
      </c>
      <c r="P21" s="43">
        <f t="shared" si="7"/>
        <v>217.84131434254104</v>
      </c>
      <c r="Q21" s="43">
        <f t="shared" si="8"/>
        <v>178.46982254305317</v>
      </c>
      <c r="R21" s="44">
        <f t="shared" si="9"/>
        <v>178.46982254305317</v>
      </c>
    </row>
    <row r="22" spans="1:18" ht="12.75">
      <c r="A22" s="31">
        <v>2320880</v>
      </c>
      <c r="B22" s="55" t="s">
        <v>66</v>
      </c>
      <c r="C22" s="55" t="s">
        <v>67</v>
      </c>
      <c r="D22" s="55"/>
      <c r="E22" s="65"/>
      <c r="F22" s="65"/>
      <c r="G22" s="55"/>
      <c r="H22" s="55" t="s">
        <v>68</v>
      </c>
      <c r="I22" s="33" t="str">
        <f t="shared" si="0"/>
        <v>JO43DC</v>
      </c>
      <c r="J22" s="33">
        <f t="shared" si="1"/>
        <v>8.25</v>
      </c>
      <c r="K22" s="33">
        <f t="shared" si="2"/>
        <v>53.083333333333336</v>
      </c>
      <c r="L22" s="33" t="str">
        <f t="shared" si="3"/>
        <v>JO42XB</v>
      </c>
      <c r="M22" s="33">
        <f t="shared" si="4"/>
        <v>9.916666666666666</v>
      </c>
      <c r="N22" s="33">
        <f t="shared" si="5"/>
        <v>52.041666666666664</v>
      </c>
      <c r="O22" s="34">
        <f t="shared" si="6"/>
        <v>0.025360437825400428</v>
      </c>
      <c r="P22" s="43">
        <f t="shared" si="7"/>
        <v>161.57895751697376</v>
      </c>
      <c r="Q22" s="43">
        <f t="shared" si="8"/>
        <v>135.13069216757873</v>
      </c>
      <c r="R22" s="44">
        <f t="shared" si="9"/>
        <v>135.13069216757873</v>
      </c>
    </row>
    <row r="23" spans="1:18" ht="12.75">
      <c r="A23" s="31">
        <v>2320883</v>
      </c>
      <c r="B23" s="55" t="s">
        <v>152</v>
      </c>
      <c r="C23" s="55" t="s">
        <v>153</v>
      </c>
      <c r="D23" s="55"/>
      <c r="E23" s="65"/>
      <c r="F23" s="65"/>
      <c r="G23" s="55"/>
      <c r="H23" s="55" t="s">
        <v>154</v>
      </c>
      <c r="I23" s="33" t="str">
        <f t="shared" si="0"/>
        <v>JO43DC</v>
      </c>
      <c r="J23" s="33">
        <f t="shared" si="1"/>
        <v>8.25</v>
      </c>
      <c r="K23" s="33">
        <f t="shared" si="2"/>
        <v>53.083333333333336</v>
      </c>
      <c r="L23" s="33" t="str">
        <f t="shared" si="3"/>
        <v>JN68GI</v>
      </c>
      <c r="M23" s="33">
        <f t="shared" si="4"/>
        <v>12.5</v>
      </c>
      <c r="N23" s="33">
        <f t="shared" si="5"/>
        <v>48.333333333333336</v>
      </c>
      <c r="O23" s="34">
        <f t="shared" si="6"/>
        <v>0.09524661002072143</v>
      </c>
      <c r="P23" s="43">
        <f t="shared" si="7"/>
        <v>606.8447264250225</v>
      </c>
      <c r="Q23" s="43">
        <f t="shared" si="8"/>
        <v>148.79910592167172</v>
      </c>
      <c r="R23" s="44">
        <f t="shared" si="9"/>
        <v>148.79910592167172</v>
      </c>
    </row>
    <row r="24" spans="1:18" ht="12.75">
      <c r="A24" s="31">
        <v>2320885</v>
      </c>
      <c r="B24" s="55" t="s">
        <v>155</v>
      </c>
      <c r="C24" s="55" t="s">
        <v>156</v>
      </c>
      <c r="D24" s="55"/>
      <c r="E24" s="65"/>
      <c r="F24" s="65"/>
      <c r="G24" s="55"/>
      <c r="H24" s="55" t="s">
        <v>157</v>
      </c>
      <c r="I24" s="33" t="str">
        <f t="shared" si="0"/>
        <v>JO43DC</v>
      </c>
      <c r="J24" s="33">
        <f t="shared" si="1"/>
        <v>8.25</v>
      </c>
      <c r="K24" s="33">
        <f t="shared" si="2"/>
        <v>53.083333333333336</v>
      </c>
      <c r="L24" s="33" t="str">
        <f t="shared" si="3"/>
        <v>JO61UA</v>
      </c>
      <c r="M24" s="33">
        <f t="shared" si="4"/>
        <v>13.666666666666666</v>
      </c>
      <c r="N24" s="33">
        <f t="shared" si="5"/>
        <v>51</v>
      </c>
      <c r="O24" s="34">
        <f t="shared" si="6"/>
        <v>0.06855456498018575</v>
      </c>
      <c r="P24" s="43">
        <f t="shared" si="7"/>
        <v>436.78169985825747</v>
      </c>
      <c r="Q24" s="43">
        <f t="shared" si="8"/>
        <v>119.86081795296062</v>
      </c>
      <c r="R24" s="44">
        <f t="shared" si="9"/>
        <v>119.86081795296062</v>
      </c>
    </row>
    <row r="25" spans="1:18" ht="12.75">
      <c r="A25" s="31">
        <v>2320899</v>
      </c>
      <c r="B25" s="55" t="s">
        <v>132</v>
      </c>
      <c r="C25" s="55" t="s">
        <v>133</v>
      </c>
      <c r="D25" s="55"/>
      <c r="E25" s="65"/>
      <c r="F25" s="65"/>
      <c r="G25" s="55"/>
      <c r="H25" s="55" t="s">
        <v>134</v>
      </c>
      <c r="I25" s="33" t="str">
        <f t="shared" si="0"/>
        <v>JO43DC</v>
      </c>
      <c r="J25" s="33">
        <f t="shared" si="1"/>
        <v>8.25</v>
      </c>
      <c r="K25" s="33">
        <f t="shared" si="2"/>
        <v>53.083333333333336</v>
      </c>
      <c r="L25" s="33" t="str">
        <f t="shared" si="3"/>
        <v>JO31SK</v>
      </c>
      <c r="M25" s="33">
        <f t="shared" si="4"/>
        <v>7.5</v>
      </c>
      <c r="N25" s="33">
        <f t="shared" si="5"/>
        <v>51.416666666666664</v>
      </c>
      <c r="O25" s="34">
        <f t="shared" si="6"/>
        <v>0.030172080066056983</v>
      </c>
      <c r="P25" s="43">
        <f t="shared" si="7"/>
        <v>192.23537372486885</v>
      </c>
      <c r="Q25" s="43">
        <f t="shared" si="8"/>
        <v>164.2999685631747</v>
      </c>
      <c r="R25" s="44">
        <f t="shared" si="9"/>
        <v>195.7000314368253</v>
      </c>
    </row>
    <row r="26" spans="1:18" ht="12.75">
      <c r="A26" s="31">
        <v>2320900</v>
      </c>
      <c r="B26" s="55" t="s">
        <v>12</v>
      </c>
      <c r="C26" s="55" t="s">
        <v>13</v>
      </c>
      <c r="D26" s="55"/>
      <c r="E26" s="65"/>
      <c r="F26" s="65"/>
      <c r="G26" s="55"/>
      <c r="H26" s="55" t="s">
        <v>14</v>
      </c>
      <c r="I26" s="33" t="str">
        <f t="shared" si="0"/>
        <v>JO43DC</v>
      </c>
      <c r="J26" s="33">
        <f t="shared" si="1"/>
        <v>8.25</v>
      </c>
      <c r="K26" s="33">
        <f t="shared" si="2"/>
        <v>53.083333333333336</v>
      </c>
      <c r="L26" s="33" t="str">
        <f t="shared" si="3"/>
        <v>JO30DU</v>
      </c>
      <c r="M26" s="33">
        <f t="shared" si="4"/>
        <v>6.25</v>
      </c>
      <c r="N26" s="33">
        <f t="shared" si="5"/>
        <v>50.833333333333336</v>
      </c>
      <c r="O26" s="34">
        <f t="shared" si="6"/>
        <v>0.044771120239331275</v>
      </c>
      <c r="P26" s="43">
        <f t="shared" si="7"/>
        <v>285.2502383808514</v>
      </c>
      <c r="Q26" s="43">
        <f t="shared" si="8"/>
        <v>150.49591594148674</v>
      </c>
      <c r="R26" s="44">
        <f t="shared" si="9"/>
        <v>209.50408405851326</v>
      </c>
    </row>
    <row r="27" spans="1:18" ht="12.75">
      <c r="A27" s="31">
        <v>2320900</v>
      </c>
      <c r="B27" s="55" t="s">
        <v>169</v>
      </c>
      <c r="C27" s="55" t="s">
        <v>170</v>
      </c>
      <c r="D27" s="55"/>
      <c r="E27" s="65"/>
      <c r="F27" s="65"/>
      <c r="G27" s="55"/>
      <c r="H27" s="55" t="s">
        <v>171</v>
      </c>
      <c r="I27" s="33" t="str">
        <f t="shared" si="0"/>
        <v>JO43DC</v>
      </c>
      <c r="J27" s="33">
        <f t="shared" si="1"/>
        <v>8.25</v>
      </c>
      <c r="K27" s="33">
        <f t="shared" si="2"/>
        <v>53.083333333333336</v>
      </c>
      <c r="L27" s="33" t="str">
        <f t="shared" si="3"/>
        <v>JN48FX</v>
      </c>
      <c r="M27" s="33">
        <f t="shared" si="4"/>
        <v>8.416666666666666</v>
      </c>
      <c r="N27" s="33">
        <f t="shared" si="5"/>
        <v>48.958333333333336</v>
      </c>
      <c r="O27" s="34">
        <f t="shared" si="6"/>
        <v>0.0720180245692903</v>
      </c>
      <c r="P27" s="43">
        <f t="shared" si="7"/>
        <v>458.84843993831925</v>
      </c>
      <c r="Q27" s="43">
        <f t="shared" si="8"/>
        <v>178.47896433712708</v>
      </c>
      <c r="R27" s="44">
        <f t="shared" si="9"/>
        <v>178.47896433712708</v>
      </c>
    </row>
    <row r="28" spans="1:18" ht="12.75">
      <c r="A28" s="31">
        <v>2320905</v>
      </c>
      <c r="B28" s="55" t="s">
        <v>69</v>
      </c>
      <c r="C28" s="55" t="s">
        <v>70</v>
      </c>
      <c r="D28" s="55"/>
      <c r="E28" s="65"/>
      <c r="F28" s="65"/>
      <c r="G28" s="55"/>
      <c r="H28" s="55" t="s">
        <v>71</v>
      </c>
      <c r="I28" s="33" t="str">
        <f t="shared" si="0"/>
        <v>JO43DC</v>
      </c>
      <c r="J28" s="33">
        <f t="shared" si="1"/>
        <v>8.25</v>
      </c>
      <c r="K28" s="33">
        <f t="shared" si="2"/>
        <v>53.083333333333336</v>
      </c>
      <c r="L28" s="33" t="str">
        <f t="shared" si="3"/>
        <v>JO50FU</v>
      </c>
      <c r="M28" s="33">
        <f t="shared" si="4"/>
        <v>10.416666666666666</v>
      </c>
      <c r="N28" s="33">
        <f t="shared" si="5"/>
        <v>50.833333333333336</v>
      </c>
      <c r="O28" s="34">
        <f t="shared" si="6"/>
        <v>0.04565865160218574</v>
      </c>
      <c r="P28" s="43">
        <f t="shared" si="7"/>
        <v>290.904966953006</v>
      </c>
      <c r="Q28" s="43">
        <f t="shared" si="8"/>
        <v>148.45663664015592</v>
      </c>
      <c r="R28" s="44">
        <f t="shared" si="9"/>
        <v>148.45663664015592</v>
      </c>
    </row>
    <row r="29" spans="1:18" ht="12.75">
      <c r="A29" s="31">
        <v>2320912</v>
      </c>
      <c r="B29" s="55" t="s">
        <v>25</v>
      </c>
      <c r="C29" s="55" t="s">
        <v>26</v>
      </c>
      <c r="D29" s="55"/>
      <c r="E29" s="65"/>
      <c r="F29" s="65"/>
      <c r="G29" s="55"/>
      <c r="H29" s="55" t="s">
        <v>27</v>
      </c>
      <c r="I29" s="33" t="str">
        <f t="shared" si="0"/>
        <v>JO43DC</v>
      </c>
      <c r="J29" s="33">
        <f t="shared" si="1"/>
        <v>8.25</v>
      </c>
      <c r="K29" s="33">
        <f t="shared" si="2"/>
        <v>53.083333333333336</v>
      </c>
      <c r="L29" s="33" t="str">
        <f t="shared" si="3"/>
        <v>JO41RD</v>
      </c>
      <c r="M29" s="33">
        <f t="shared" si="4"/>
        <v>9.416666666666666</v>
      </c>
      <c r="N29" s="33">
        <f t="shared" si="5"/>
        <v>51.125</v>
      </c>
      <c r="O29" s="34">
        <f t="shared" si="6"/>
        <v>0.03639450989474069</v>
      </c>
      <c r="P29" s="43">
        <f t="shared" si="7"/>
        <v>231.88034089236137</v>
      </c>
      <c r="Q29" s="43">
        <f t="shared" si="8"/>
        <v>159.4393299791047</v>
      </c>
      <c r="R29" s="44">
        <f t="shared" si="9"/>
        <v>159.4393299791047</v>
      </c>
    </row>
    <row r="30" spans="1:18" ht="12.75">
      <c r="A30" s="31">
        <v>2320915</v>
      </c>
      <c r="B30" s="55" t="s">
        <v>78</v>
      </c>
      <c r="C30" s="55" t="s">
        <v>79</v>
      </c>
      <c r="D30" s="55"/>
      <c r="E30" s="65"/>
      <c r="F30" s="65"/>
      <c r="G30" s="55"/>
      <c r="H30" s="55" t="s">
        <v>80</v>
      </c>
      <c r="I30" s="33" t="str">
        <f aca="true" t="shared" si="10" ref="I30:I76">UPPER($C$2)</f>
        <v>JO43DC</v>
      </c>
      <c r="J30" s="33">
        <f aca="true" t="shared" si="11" ref="J30:J76">(CODE(MID(I30,1,1))-74)*20+MID(I30,3,1)*2+(CODE(MID(I30,5,1))-65)/12</f>
        <v>8.25</v>
      </c>
      <c r="K30" s="33">
        <f aca="true" t="shared" si="12" ref="K30:K76">(CODE(MID(I30,2,1))-74)*10+MID(I30,4,1)*1+(CODE(MID(I30,6,1))-65)/24</f>
        <v>53.083333333333336</v>
      </c>
      <c r="L30" s="33" t="str">
        <f aca="true" t="shared" si="13" ref="L30:L76">UPPER(C30)</f>
        <v>JO42FA</v>
      </c>
      <c r="M30" s="33">
        <f aca="true" t="shared" si="14" ref="M30:M76">(CODE(MID(L30,1,1))-74)*20+MID(L30,3,1)*2+(CODE(MID(L30,5,1))-65)/12</f>
        <v>8.416666666666666</v>
      </c>
      <c r="N30" s="33">
        <f aca="true" t="shared" si="15" ref="N30:N76">(CODE(MID(L30,2,1))-74)*10+MID(L30,4,1)*1+(CODE(MID(L30,6,1))-65)/24</f>
        <v>52</v>
      </c>
      <c r="O30" s="34">
        <f aca="true" t="shared" si="16" ref="O30:O76">ACOS(SIN(N30*PI()/180)*SIN(K30*PI()/180)+COS(N30*PI()/180)*COS(K30*PI()/180)*COS((J30-M30)*PI()/180))</f>
        <v>0.018990304400909874</v>
      </c>
      <c r="P30" s="43">
        <f t="shared" si="7"/>
        <v>120.99292642951708</v>
      </c>
      <c r="Q30" s="43">
        <f aca="true" t="shared" si="17" ref="Q30:Q76">ACOS((SIN(N30*PI()/180)-SIN(K30*PI()/180)*COS(O30))/(COS(K30*PI()/180)*SIN(O30)))*180/PI()</f>
        <v>174.5883436367426</v>
      </c>
      <c r="R30" s="44">
        <f t="shared" si="9"/>
        <v>174.5883436367426</v>
      </c>
    </row>
    <row r="31" spans="1:18" ht="12.75">
      <c r="A31" s="31">
        <v>2320920</v>
      </c>
      <c r="B31" s="55" t="s">
        <v>93</v>
      </c>
      <c r="C31" s="55" t="s">
        <v>94</v>
      </c>
      <c r="D31" s="55"/>
      <c r="E31" s="65"/>
      <c r="F31" s="65"/>
      <c r="G31" s="55"/>
      <c r="H31" s="55" t="s">
        <v>95</v>
      </c>
      <c r="I31" s="33" t="str">
        <f t="shared" si="10"/>
        <v>JO43DC</v>
      </c>
      <c r="J31" s="33">
        <f t="shared" si="11"/>
        <v>8.25</v>
      </c>
      <c r="K31" s="33">
        <f t="shared" si="12"/>
        <v>53.083333333333336</v>
      </c>
      <c r="L31" s="33" t="str">
        <f t="shared" si="13"/>
        <v>JO54IF</v>
      </c>
      <c r="M31" s="33">
        <f t="shared" si="14"/>
        <v>10.666666666666666</v>
      </c>
      <c r="N31" s="33">
        <f t="shared" si="15"/>
        <v>54.208333333333336</v>
      </c>
      <c r="O31" s="34">
        <f t="shared" si="16"/>
        <v>0.031787832138368666</v>
      </c>
      <c r="P31" s="43">
        <f t="shared" si="7"/>
        <v>202.52981490318828</v>
      </c>
      <c r="Q31" s="43">
        <f t="shared" si="17"/>
        <v>50.88810764536644</v>
      </c>
      <c r="R31" s="44">
        <f t="shared" si="9"/>
        <v>50.88810764536644</v>
      </c>
    </row>
    <row r="32" spans="1:18" ht="12.75">
      <c r="A32" s="31">
        <v>2320935</v>
      </c>
      <c r="B32" s="55" t="s">
        <v>207</v>
      </c>
      <c r="C32" s="55" t="s">
        <v>208</v>
      </c>
      <c r="D32" s="55"/>
      <c r="E32" s="65"/>
      <c r="F32" s="65"/>
      <c r="G32" s="55"/>
      <c r="H32" s="55" t="s">
        <v>209</v>
      </c>
      <c r="I32" s="33" t="str">
        <f t="shared" si="10"/>
        <v>JO43DC</v>
      </c>
      <c r="J32" s="33">
        <f t="shared" si="11"/>
        <v>8.25</v>
      </c>
      <c r="K32" s="33">
        <f t="shared" si="12"/>
        <v>53.083333333333336</v>
      </c>
      <c r="L32" s="33" t="str">
        <f t="shared" si="13"/>
        <v>JO40GP</v>
      </c>
      <c r="M32" s="33">
        <f t="shared" si="14"/>
        <v>8.5</v>
      </c>
      <c r="N32" s="33">
        <f t="shared" si="15"/>
        <v>50.625</v>
      </c>
      <c r="O32" s="34">
        <f t="shared" si="16"/>
        <v>0.04299049472322758</v>
      </c>
      <c r="P32" s="43">
        <f t="shared" si="7"/>
        <v>273.90533903009987</v>
      </c>
      <c r="Q32" s="43">
        <f t="shared" si="17"/>
        <v>176.30717037186565</v>
      </c>
      <c r="R32" s="44">
        <f t="shared" si="9"/>
        <v>176.30717037186565</v>
      </c>
    </row>
    <row r="33" spans="1:18" ht="12.75">
      <c r="A33" s="31">
        <v>2320940</v>
      </c>
      <c r="B33" s="55" t="s">
        <v>210</v>
      </c>
      <c r="C33" s="55" t="s">
        <v>211</v>
      </c>
      <c r="D33" s="55"/>
      <c r="E33" s="65"/>
      <c r="F33" s="65"/>
      <c r="G33" s="55"/>
      <c r="H33" s="55" t="s">
        <v>212</v>
      </c>
      <c r="I33" s="33" t="str">
        <f t="shared" si="10"/>
        <v>JO43DC</v>
      </c>
      <c r="J33" s="33">
        <f t="shared" si="11"/>
        <v>8.25</v>
      </c>
      <c r="K33" s="33">
        <f t="shared" si="12"/>
        <v>53.083333333333336</v>
      </c>
      <c r="L33" s="33" t="str">
        <f t="shared" si="13"/>
        <v>JO30OQ</v>
      </c>
      <c r="M33" s="33">
        <f t="shared" si="14"/>
        <v>7.166666666666667</v>
      </c>
      <c r="N33" s="33">
        <f t="shared" si="15"/>
        <v>50.666666666666664</v>
      </c>
      <c r="O33" s="34">
        <f t="shared" si="16"/>
        <v>0.04376292698302109</v>
      </c>
      <c r="P33" s="43">
        <f t="shared" si="7"/>
        <v>278.8267366869223</v>
      </c>
      <c r="Q33" s="43">
        <f t="shared" si="17"/>
        <v>164.10250245880744</v>
      </c>
      <c r="R33" s="44">
        <f t="shared" si="9"/>
        <v>195.89749754119256</v>
      </c>
    </row>
    <row r="34" spans="1:18" ht="12.75">
      <c r="A34" s="31">
        <v>2320945</v>
      </c>
      <c r="B34" s="55" t="s">
        <v>84</v>
      </c>
      <c r="C34" s="55" t="s">
        <v>85</v>
      </c>
      <c r="D34" s="55"/>
      <c r="E34" s="65"/>
      <c r="F34" s="65"/>
      <c r="G34" s="55"/>
      <c r="H34" s="55" t="s">
        <v>86</v>
      </c>
      <c r="I34" s="33" t="str">
        <f t="shared" si="10"/>
        <v>JO43DC</v>
      </c>
      <c r="J34" s="33">
        <f t="shared" si="11"/>
        <v>8.25</v>
      </c>
      <c r="K34" s="33">
        <f t="shared" si="12"/>
        <v>53.083333333333336</v>
      </c>
      <c r="L34" s="33" t="str">
        <f t="shared" si="13"/>
        <v>JO40JC</v>
      </c>
      <c r="M34" s="33">
        <f t="shared" si="14"/>
        <v>8.75</v>
      </c>
      <c r="N34" s="33">
        <f t="shared" si="15"/>
        <v>50.083333333333336</v>
      </c>
      <c r="O34" s="34">
        <f t="shared" si="16"/>
        <v>0.05263954488218148</v>
      </c>
      <c r="P34" s="43">
        <f t="shared" si="7"/>
        <v>335.38233230784283</v>
      </c>
      <c r="Q34" s="43">
        <f t="shared" si="17"/>
        <v>173.89072313524127</v>
      </c>
      <c r="R34" s="44">
        <f t="shared" si="9"/>
        <v>173.89072313524127</v>
      </c>
    </row>
    <row r="35" spans="1:18" ht="12.75">
      <c r="A35" s="31">
        <v>2320950</v>
      </c>
      <c r="B35" s="55" t="s">
        <v>213</v>
      </c>
      <c r="C35" s="55" t="s">
        <v>214</v>
      </c>
      <c r="D35" s="55"/>
      <c r="E35" s="65"/>
      <c r="F35" s="65"/>
      <c r="G35" s="55"/>
      <c r="H35" s="55" t="s">
        <v>215</v>
      </c>
      <c r="I35" s="33" t="str">
        <f t="shared" si="10"/>
        <v>JO43DC</v>
      </c>
      <c r="J35" s="33">
        <f t="shared" si="11"/>
        <v>8.25</v>
      </c>
      <c r="K35" s="33">
        <f t="shared" si="12"/>
        <v>53.083333333333336</v>
      </c>
      <c r="L35" s="33" t="str">
        <f t="shared" si="13"/>
        <v>JN47TS</v>
      </c>
      <c r="M35" s="33">
        <f t="shared" si="14"/>
        <v>9.583333333333334</v>
      </c>
      <c r="N35" s="33">
        <f t="shared" si="15"/>
        <v>47.75</v>
      </c>
      <c r="O35" s="34">
        <f t="shared" si="16"/>
        <v>0.09425332990749058</v>
      </c>
      <c r="P35" s="43">
        <f t="shared" si="7"/>
        <v>600.5162408395947</v>
      </c>
      <c r="Q35" s="43">
        <f t="shared" si="17"/>
        <v>170.43085391064753</v>
      </c>
      <c r="R35" s="44">
        <f t="shared" si="9"/>
        <v>170.43085391064753</v>
      </c>
    </row>
    <row r="36" spans="1:18" ht="12.75">
      <c r="A36" s="31">
        <v>2320960</v>
      </c>
      <c r="B36" s="55" t="s">
        <v>216</v>
      </c>
      <c r="C36" s="55" t="s">
        <v>217</v>
      </c>
      <c r="D36" s="55"/>
      <c r="E36" s="65"/>
      <c r="F36" s="65"/>
      <c r="G36" s="55"/>
      <c r="H36" s="55" t="s">
        <v>218</v>
      </c>
      <c r="I36" s="33" t="str">
        <f t="shared" si="10"/>
        <v>JO43DC</v>
      </c>
      <c r="J36" s="33">
        <f t="shared" si="11"/>
        <v>8.25</v>
      </c>
      <c r="K36" s="33">
        <f t="shared" si="12"/>
        <v>53.083333333333336</v>
      </c>
      <c r="L36" s="33" t="str">
        <f t="shared" si="13"/>
        <v>JN59AS</v>
      </c>
      <c r="M36" s="33">
        <f t="shared" si="14"/>
        <v>10</v>
      </c>
      <c r="N36" s="33">
        <f t="shared" si="15"/>
        <v>49.75</v>
      </c>
      <c r="O36" s="34">
        <f t="shared" si="16"/>
        <v>0.061211734766569714</v>
      </c>
      <c r="P36" s="43">
        <f t="shared" si="7"/>
        <v>389.9983257182456</v>
      </c>
      <c r="Q36" s="43">
        <f t="shared" si="17"/>
        <v>161.18264522422515</v>
      </c>
      <c r="R36" s="44">
        <f t="shared" si="9"/>
        <v>161.18264522422515</v>
      </c>
    </row>
    <row r="37" spans="1:18" ht="12.75">
      <c r="A37" s="31">
        <v>2320965</v>
      </c>
      <c r="B37" s="55" t="s">
        <v>37</v>
      </c>
      <c r="C37" s="55" t="s">
        <v>38</v>
      </c>
      <c r="D37" s="55"/>
      <c r="E37" s="65"/>
      <c r="F37" s="65"/>
      <c r="G37" s="55"/>
      <c r="H37" s="55" t="s">
        <v>39</v>
      </c>
      <c r="I37" s="33" t="str">
        <f t="shared" si="10"/>
        <v>JO43DC</v>
      </c>
      <c r="J37" s="33">
        <f t="shared" si="11"/>
        <v>8.25</v>
      </c>
      <c r="K37" s="33">
        <f t="shared" si="12"/>
        <v>53.083333333333336</v>
      </c>
      <c r="L37" s="33" t="str">
        <f t="shared" si="13"/>
        <v>JN59PL</v>
      </c>
      <c r="M37" s="33">
        <f t="shared" si="14"/>
        <v>11.25</v>
      </c>
      <c r="N37" s="33">
        <f t="shared" si="15"/>
        <v>49.458333333333336</v>
      </c>
      <c r="O37" s="34">
        <f t="shared" si="16"/>
        <v>0.07123061500023398</v>
      </c>
      <c r="P37" s="43">
        <f t="shared" si="7"/>
        <v>453.83161735099077</v>
      </c>
      <c r="Q37" s="43">
        <f t="shared" si="17"/>
        <v>151.44608610816562</v>
      </c>
      <c r="R37" s="44">
        <f t="shared" si="9"/>
        <v>151.44608610816562</v>
      </c>
    </row>
    <row r="38" spans="1:18" ht="12.75">
      <c r="A38" s="31">
        <v>2320975</v>
      </c>
      <c r="B38" s="55" t="s">
        <v>219</v>
      </c>
      <c r="C38" s="55" t="s">
        <v>220</v>
      </c>
      <c r="D38" s="55"/>
      <c r="E38" s="65"/>
      <c r="F38" s="65"/>
      <c r="G38" s="55"/>
      <c r="H38" s="55" t="s">
        <v>221</v>
      </c>
      <c r="I38" s="33" t="str">
        <f t="shared" si="10"/>
        <v>JO43DC</v>
      </c>
      <c r="J38" s="33">
        <f t="shared" si="11"/>
        <v>8.25</v>
      </c>
      <c r="K38" s="33">
        <f t="shared" si="12"/>
        <v>53.083333333333336</v>
      </c>
      <c r="L38" s="33" t="str">
        <f t="shared" si="13"/>
        <v>JO31MC</v>
      </c>
      <c r="M38" s="33">
        <f t="shared" si="14"/>
        <v>7</v>
      </c>
      <c r="N38" s="33">
        <f t="shared" si="15"/>
        <v>51.083333333333336</v>
      </c>
      <c r="O38" s="34">
        <f t="shared" si="16"/>
        <v>0.037391101995301046</v>
      </c>
      <c r="P38" s="43">
        <f t="shared" si="7"/>
        <v>238.22992814266155</v>
      </c>
      <c r="Q38" s="43">
        <f t="shared" si="17"/>
        <v>158.49474813929965</v>
      </c>
      <c r="R38" s="44">
        <f t="shared" si="9"/>
        <v>201.50525186070035</v>
      </c>
    </row>
    <row r="39" spans="1:18" ht="12.75">
      <c r="A39" s="31">
        <v>2320980</v>
      </c>
      <c r="B39" s="55" t="s">
        <v>180</v>
      </c>
      <c r="C39" s="55" t="s">
        <v>181</v>
      </c>
      <c r="D39" s="55"/>
      <c r="E39" s="65"/>
      <c r="F39" s="65"/>
      <c r="G39" s="55"/>
      <c r="H39" s="55" t="s">
        <v>182</v>
      </c>
      <c r="I39" s="33" t="str">
        <f t="shared" si="10"/>
        <v>JO43DC</v>
      </c>
      <c r="J39" s="33">
        <f t="shared" si="11"/>
        <v>8.25</v>
      </c>
      <c r="K39" s="33">
        <f t="shared" si="12"/>
        <v>53.083333333333336</v>
      </c>
      <c r="L39" s="33" t="str">
        <f t="shared" si="13"/>
        <v>JO31CV</v>
      </c>
      <c r="M39" s="33">
        <f t="shared" si="14"/>
        <v>6.166666666666667</v>
      </c>
      <c r="N39" s="33">
        <f t="shared" si="15"/>
        <v>51.875</v>
      </c>
      <c r="O39" s="34">
        <f t="shared" si="16"/>
        <v>0.030578570757156642</v>
      </c>
      <c r="P39" s="43">
        <f t="shared" si="7"/>
        <v>194.82524786507213</v>
      </c>
      <c r="Q39" s="43">
        <f t="shared" si="17"/>
        <v>132.77053453156307</v>
      </c>
      <c r="R39" s="44">
        <f t="shared" si="9"/>
        <v>227.22946546843693</v>
      </c>
    </row>
    <row r="40" spans="1:18" ht="12.75">
      <c r="A40" s="31">
        <v>2320985</v>
      </c>
      <c r="B40" s="55" t="s">
        <v>183</v>
      </c>
      <c r="C40" s="55" t="s">
        <v>167</v>
      </c>
      <c r="D40" s="55"/>
      <c r="E40" s="65"/>
      <c r="F40" s="65"/>
      <c r="G40" s="55"/>
      <c r="H40" s="55" t="s">
        <v>168</v>
      </c>
      <c r="I40" s="33" t="str">
        <f t="shared" si="10"/>
        <v>JO43DC</v>
      </c>
      <c r="J40" s="33">
        <f t="shared" si="11"/>
        <v>8.25</v>
      </c>
      <c r="K40" s="33">
        <f t="shared" si="12"/>
        <v>53.083333333333336</v>
      </c>
      <c r="L40" s="33" t="str">
        <f t="shared" si="13"/>
        <v>JN67CR</v>
      </c>
      <c r="M40" s="33">
        <f t="shared" si="14"/>
        <v>12.166666666666666</v>
      </c>
      <c r="N40" s="33">
        <f t="shared" si="15"/>
        <v>47.708333333333336</v>
      </c>
      <c r="O40" s="34">
        <f t="shared" si="16"/>
        <v>0.10340034866381753</v>
      </c>
      <c r="P40" s="43">
        <f t="shared" si="7"/>
        <v>658.7946414417806</v>
      </c>
      <c r="Q40" s="43">
        <f t="shared" si="17"/>
        <v>153.55688408656755</v>
      </c>
      <c r="R40" s="44">
        <f t="shared" si="9"/>
        <v>153.55688408656755</v>
      </c>
    </row>
    <row r="41" spans="1:18" ht="12.75">
      <c r="A41" s="31"/>
      <c r="B41" s="55"/>
      <c r="C41" s="55"/>
      <c r="D41" s="55"/>
      <c r="E41" s="65"/>
      <c r="F41" s="65"/>
      <c r="G41" s="55"/>
      <c r="H41" s="55"/>
      <c r="I41" s="33" t="str">
        <f t="shared" si="10"/>
        <v>JO43DC</v>
      </c>
      <c r="J41" s="33">
        <f t="shared" si="11"/>
        <v>8.25</v>
      </c>
      <c r="K41" s="33">
        <f t="shared" si="12"/>
        <v>53.083333333333336</v>
      </c>
      <c r="L41" s="33">
        <f t="shared" si="13"/>
      </c>
      <c r="M41" s="33" t="e">
        <f t="shared" si="14"/>
        <v>#VALUE!</v>
      </c>
      <c r="N41" s="33" t="e">
        <f t="shared" si="15"/>
        <v>#VALUE!</v>
      </c>
      <c r="O41" s="34" t="e">
        <f t="shared" si="16"/>
        <v>#VALUE!</v>
      </c>
      <c r="P41" s="43">
        <f t="shared" si="7"/>
      </c>
      <c r="Q41" s="43" t="e">
        <f t="shared" si="17"/>
        <v>#VALUE!</v>
      </c>
      <c r="R41" s="44">
        <f t="shared" si="9"/>
      </c>
    </row>
    <row r="42" spans="1:18" ht="12.75">
      <c r="A42" s="31"/>
      <c r="B42" s="55"/>
      <c r="C42" s="55"/>
      <c r="D42" s="55"/>
      <c r="E42" s="65"/>
      <c r="F42" s="65"/>
      <c r="G42" s="55"/>
      <c r="H42" s="55"/>
      <c r="I42" s="33" t="str">
        <f t="shared" si="10"/>
        <v>JO43DC</v>
      </c>
      <c r="J42" s="33">
        <f t="shared" si="11"/>
        <v>8.25</v>
      </c>
      <c r="K42" s="33">
        <f t="shared" si="12"/>
        <v>53.083333333333336</v>
      </c>
      <c r="L42" s="33">
        <f t="shared" si="13"/>
      </c>
      <c r="M42" s="33" t="e">
        <f t="shared" si="14"/>
        <v>#VALUE!</v>
      </c>
      <c r="N42" s="33" t="e">
        <f t="shared" si="15"/>
        <v>#VALUE!</v>
      </c>
      <c r="O42" s="34" t="e">
        <f t="shared" si="16"/>
        <v>#VALUE!</v>
      </c>
      <c r="P42" s="43">
        <f t="shared" si="7"/>
      </c>
      <c r="Q42" s="43" t="e">
        <f t="shared" si="17"/>
        <v>#VALUE!</v>
      </c>
      <c r="R42" s="44">
        <f t="shared" si="9"/>
      </c>
    </row>
    <row r="43" spans="1:18" ht="12.75">
      <c r="A43" s="31"/>
      <c r="B43" s="55"/>
      <c r="C43" s="55"/>
      <c r="D43" s="55"/>
      <c r="E43" s="65"/>
      <c r="F43" s="65"/>
      <c r="G43" s="55"/>
      <c r="H43" s="55"/>
      <c r="I43" s="33" t="str">
        <f t="shared" si="10"/>
        <v>JO43DC</v>
      </c>
      <c r="J43" s="33">
        <f t="shared" si="11"/>
        <v>8.25</v>
      </c>
      <c r="K43" s="33">
        <f t="shared" si="12"/>
        <v>53.083333333333336</v>
      </c>
      <c r="L43" s="33">
        <f t="shared" si="13"/>
      </c>
      <c r="M43" s="33" t="e">
        <f t="shared" si="14"/>
        <v>#VALUE!</v>
      </c>
      <c r="N43" s="33" t="e">
        <f t="shared" si="15"/>
        <v>#VALUE!</v>
      </c>
      <c r="O43" s="34" t="e">
        <f t="shared" si="16"/>
        <v>#VALUE!</v>
      </c>
      <c r="P43" s="43">
        <f t="shared" si="7"/>
      </c>
      <c r="Q43" s="43" t="e">
        <f t="shared" si="17"/>
        <v>#VALUE!</v>
      </c>
      <c r="R43" s="44">
        <f t="shared" si="9"/>
      </c>
    </row>
    <row r="44" spans="1:18" ht="12.75">
      <c r="A44" s="31"/>
      <c r="B44" s="55"/>
      <c r="C44" s="55"/>
      <c r="D44" s="55"/>
      <c r="E44" s="65"/>
      <c r="F44" s="65"/>
      <c r="G44" s="55"/>
      <c r="H44" s="55"/>
      <c r="I44" s="33" t="str">
        <f t="shared" si="10"/>
        <v>JO43DC</v>
      </c>
      <c r="J44" s="33">
        <f t="shared" si="11"/>
        <v>8.25</v>
      </c>
      <c r="K44" s="33">
        <f t="shared" si="12"/>
        <v>53.083333333333336</v>
      </c>
      <c r="L44" s="33">
        <f t="shared" si="13"/>
      </c>
      <c r="M44" s="33" t="e">
        <f t="shared" si="14"/>
        <v>#VALUE!</v>
      </c>
      <c r="N44" s="33" t="e">
        <f t="shared" si="15"/>
        <v>#VALUE!</v>
      </c>
      <c r="O44" s="34" t="e">
        <f t="shared" si="16"/>
        <v>#VALUE!</v>
      </c>
      <c r="P44" s="43">
        <f t="shared" si="7"/>
      </c>
      <c r="Q44" s="43" t="e">
        <f t="shared" si="17"/>
        <v>#VALUE!</v>
      </c>
      <c r="R44" s="44">
        <f t="shared" si="9"/>
      </c>
    </row>
    <row r="45" spans="1:18" ht="12.75">
      <c r="A45" s="31"/>
      <c r="B45" s="55"/>
      <c r="C45" s="55"/>
      <c r="D45" s="55"/>
      <c r="E45" s="65"/>
      <c r="F45" s="65"/>
      <c r="G45" s="55"/>
      <c r="H45" s="55"/>
      <c r="I45" s="33" t="str">
        <f t="shared" si="10"/>
        <v>JO43DC</v>
      </c>
      <c r="J45" s="33">
        <f t="shared" si="11"/>
        <v>8.25</v>
      </c>
      <c r="K45" s="33">
        <f t="shared" si="12"/>
        <v>53.083333333333336</v>
      </c>
      <c r="L45" s="33">
        <f t="shared" si="13"/>
      </c>
      <c r="M45" s="33" t="e">
        <f t="shared" si="14"/>
        <v>#VALUE!</v>
      </c>
      <c r="N45" s="33" t="e">
        <f t="shared" si="15"/>
        <v>#VALUE!</v>
      </c>
      <c r="O45" s="34" t="e">
        <f t="shared" si="16"/>
        <v>#VALUE!</v>
      </c>
      <c r="P45" s="43">
        <f t="shared" si="7"/>
      </c>
      <c r="Q45" s="43" t="e">
        <f t="shared" si="17"/>
        <v>#VALUE!</v>
      </c>
      <c r="R45" s="44">
        <f t="shared" si="9"/>
      </c>
    </row>
    <row r="46" spans="1:18" ht="12.75">
      <c r="A46" s="31"/>
      <c r="B46" s="55"/>
      <c r="C46" s="55"/>
      <c r="D46" s="55"/>
      <c r="E46" s="65"/>
      <c r="F46" s="65"/>
      <c r="G46" s="55"/>
      <c r="H46" s="55"/>
      <c r="I46" s="33" t="str">
        <f t="shared" si="10"/>
        <v>JO43DC</v>
      </c>
      <c r="J46" s="33">
        <f t="shared" si="11"/>
        <v>8.25</v>
      </c>
      <c r="K46" s="33">
        <f t="shared" si="12"/>
        <v>53.083333333333336</v>
      </c>
      <c r="L46" s="33">
        <f t="shared" si="13"/>
      </c>
      <c r="M46" s="33" t="e">
        <f t="shared" si="14"/>
        <v>#VALUE!</v>
      </c>
      <c r="N46" s="33" t="e">
        <f t="shared" si="15"/>
        <v>#VALUE!</v>
      </c>
      <c r="O46" s="34" t="e">
        <f t="shared" si="16"/>
        <v>#VALUE!</v>
      </c>
      <c r="P46" s="43">
        <f t="shared" si="7"/>
      </c>
      <c r="Q46" s="43" t="e">
        <f t="shared" si="17"/>
        <v>#VALUE!</v>
      </c>
      <c r="R46" s="44">
        <f t="shared" si="9"/>
      </c>
    </row>
    <row r="47" spans="1:18" ht="12.75">
      <c r="A47" s="31"/>
      <c r="B47" s="55"/>
      <c r="C47" s="55"/>
      <c r="D47" s="55"/>
      <c r="E47" s="65"/>
      <c r="F47" s="65"/>
      <c r="G47" s="55"/>
      <c r="H47" s="55"/>
      <c r="I47" s="33" t="str">
        <f t="shared" si="10"/>
        <v>JO43DC</v>
      </c>
      <c r="J47" s="33">
        <f t="shared" si="11"/>
        <v>8.25</v>
      </c>
      <c r="K47" s="33">
        <f t="shared" si="12"/>
        <v>53.083333333333336</v>
      </c>
      <c r="L47" s="33">
        <f t="shared" si="13"/>
      </c>
      <c r="M47" s="33" t="e">
        <f t="shared" si="14"/>
        <v>#VALUE!</v>
      </c>
      <c r="N47" s="33" t="e">
        <f t="shared" si="15"/>
        <v>#VALUE!</v>
      </c>
      <c r="O47" s="34" t="e">
        <f t="shared" si="16"/>
        <v>#VALUE!</v>
      </c>
      <c r="P47" s="43">
        <f t="shared" si="7"/>
      </c>
      <c r="Q47" s="43" t="e">
        <f t="shared" si="17"/>
        <v>#VALUE!</v>
      </c>
      <c r="R47" s="44">
        <f t="shared" si="9"/>
      </c>
    </row>
    <row r="48" spans="1:18" ht="12.75">
      <c r="A48" s="31"/>
      <c r="B48" s="55"/>
      <c r="C48" s="55"/>
      <c r="D48" s="55"/>
      <c r="E48" s="65"/>
      <c r="F48" s="65"/>
      <c r="G48" s="55"/>
      <c r="H48" s="55"/>
      <c r="I48" s="33" t="str">
        <f t="shared" si="10"/>
        <v>JO43DC</v>
      </c>
      <c r="J48" s="33">
        <f t="shared" si="11"/>
        <v>8.25</v>
      </c>
      <c r="K48" s="33">
        <f t="shared" si="12"/>
        <v>53.083333333333336</v>
      </c>
      <c r="L48" s="33">
        <f t="shared" si="13"/>
      </c>
      <c r="M48" s="33" t="e">
        <f t="shared" si="14"/>
        <v>#VALUE!</v>
      </c>
      <c r="N48" s="33" t="e">
        <f t="shared" si="15"/>
        <v>#VALUE!</v>
      </c>
      <c r="O48" s="34" t="e">
        <f t="shared" si="16"/>
        <v>#VALUE!</v>
      </c>
      <c r="P48" s="43">
        <f t="shared" si="7"/>
      </c>
      <c r="Q48" s="43" t="e">
        <f t="shared" si="17"/>
        <v>#VALUE!</v>
      </c>
      <c r="R48" s="44">
        <f t="shared" si="9"/>
      </c>
    </row>
    <row r="49" spans="1:18" ht="12.75">
      <c r="A49" s="31"/>
      <c r="B49" s="55"/>
      <c r="C49" s="55"/>
      <c r="D49" s="55"/>
      <c r="E49" s="65"/>
      <c r="F49" s="65"/>
      <c r="G49" s="55"/>
      <c r="H49" s="55"/>
      <c r="I49" s="33" t="str">
        <f t="shared" si="10"/>
        <v>JO43DC</v>
      </c>
      <c r="J49" s="33">
        <f t="shared" si="11"/>
        <v>8.25</v>
      </c>
      <c r="K49" s="33">
        <f t="shared" si="12"/>
        <v>53.083333333333336</v>
      </c>
      <c r="L49" s="33">
        <f t="shared" si="13"/>
      </c>
      <c r="M49" s="33" t="e">
        <f t="shared" si="14"/>
        <v>#VALUE!</v>
      </c>
      <c r="N49" s="33" t="e">
        <f t="shared" si="15"/>
        <v>#VALUE!</v>
      </c>
      <c r="O49" s="34" t="e">
        <f t="shared" si="16"/>
        <v>#VALUE!</v>
      </c>
      <c r="P49" s="43">
        <f t="shared" si="7"/>
      </c>
      <c r="Q49" s="43" t="e">
        <f t="shared" si="17"/>
        <v>#VALUE!</v>
      </c>
      <c r="R49" s="44">
        <f t="shared" si="9"/>
      </c>
    </row>
    <row r="50" spans="1:18" ht="12.75">
      <c r="A50" s="31"/>
      <c r="B50" s="55"/>
      <c r="C50" s="55"/>
      <c r="D50" s="55"/>
      <c r="E50" s="65"/>
      <c r="F50" s="65"/>
      <c r="G50" s="55"/>
      <c r="H50" s="55"/>
      <c r="I50" s="33" t="str">
        <f t="shared" si="10"/>
        <v>JO43DC</v>
      </c>
      <c r="J50" s="33">
        <f t="shared" si="11"/>
        <v>8.25</v>
      </c>
      <c r="K50" s="33">
        <f t="shared" si="12"/>
        <v>53.083333333333336</v>
      </c>
      <c r="L50" s="33">
        <f t="shared" si="13"/>
      </c>
      <c r="M50" s="33" t="e">
        <f t="shared" si="14"/>
        <v>#VALUE!</v>
      </c>
      <c r="N50" s="33" t="e">
        <f t="shared" si="15"/>
        <v>#VALUE!</v>
      </c>
      <c r="O50" s="34" t="e">
        <f t="shared" si="16"/>
        <v>#VALUE!</v>
      </c>
      <c r="P50" s="43">
        <f t="shared" si="7"/>
      </c>
      <c r="Q50" s="43" t="e">
        <f t="shared" si="17"/>
        <v>#VALUE!</v>
      </c>
      <c r="R50" s="44">
        <f t="shared" si="9"/>
      </c>
    </row>
    <row r="51" spans="1:18" ht="12.75">
      <c r="A51" s="31"/>
      <c r="B51" s="55"/>
      <c r="C51" s="55"/>
      <c r="D51" s="55"/>
      <c r="E51" s="65"/>
      <c r="F51" s="65"/>
      <c r="G51" s="55"/>
      <c r="H51" s="55"/>
      <c r="I51" s="33" t="str">
        <f t="shared" si="10"/>
        <v>JO43DC</v>
      </c>
      <c r="J51" s="33">
        <f t="shared" si="11"/>
        <v>8.25</v>
      </c>
      <c r="K51" s="33">
        <f t="shared" si="12"/>
        <v>53.083333333333336</v>
      </c>
      <c r="L51" s="33">
        <f t="shared" si="13"/>
      </c>
      <c r="M51" s="33" t="e">
        <f t="shared" si="14"/>
        <v>#VALUE!</v>
      </c>
      <c r="N51" s="33" t="e">
        <f t="shared" si="15"/>
        <v>#VALUE!</v>
      </c>
      <c r="O51" s="34" t="e">
        <f t="shared" si="16"/>
        <v>#VALUE!</v>
      </c>
      <c r="P51" s="43">
        <f t="shared" si="7"/>
      </c>
      <c r="Q51" s="43" t="e">
        <f t="shared" si="17"/>
        <v>#VALUE!</v>
      </c>
      <c r="R51" s="44">
        <f t="shared" si="9"/>
      </c>
    </row>
    <row r="52" spans="1:18" ht="12.75">
      <c r="A52" s="31"/>
      <c r="B52" s="55"/>
      <c r="C52" s="55"/>
      <c r="D52" s="55"/>
      <c r="E52" s="65"/>
      <c r="F52" s="65"/>
      <c r="G52" s="55"/>
      <c r="H52" s="55"/>
      <c r="I52" s="33" t="str">
        <f t="shared" si="10"/>
        <v>JO43DC</v>
      </c>
      <c r="J52" s="33">
        <f t="shared" si="11"/>
        <v>8.25</v>
      </c>
      <c r="K52" s="33">
        <f t="shared" si="12"/>
        <v>53.083333333333336</v>
      </c>
      <c r="L52" s="33">
        <f t="shared" si="13"/>
      </c>
      <c r="M52" s="33" t="e">
        <f t="shared" si="14"/>
        <v>#VALUE!</v>
      </c>
      <c r="N52" s="33" t="e">
        <f t="shared" si="15"/>
        <v>#VALUE!</v>
      </c>
      <c r="O52" s="34" t="e">
        <f t="shared" si="16"/>
        <v>#VALUE!</v>
      </c>
      <c r="P52" s="43">
        <f t="shared" si="7"/>
      </c>
      <c r="Q52" s="43" t="e">
        <f t="shared" si="17"/>
        <v>#VALUE!</v>
      </c>
      <c r="R52" s="44">
        <f t="shared" si="9"/>
      </c>
    </row>
    <row r="53" spans="1:18" ht="12.75">
      <c r="A53" s="31"/>
      <c r="B53" s="55"/>
      <c r="C53" s="55"/>
      <c r="D53" s="55"/>
      <c r="E53" s="65"/>
      <c r="F53" s="65"/>
      <c r="G53" s="55"/>
      <c r="H53" s="55"/>
      <c r="I53" s="33" t="str">
        <f t="shared" si="10"/>
        <v>JO43DC</v>
      </c>
      <c r="J53" s="33">
        <f t="shared" si="11"/>
        <v>8.25</v>
      </c>
      <c r="K53" s="33">
        <f t="shared" si="12"/>
        <v>53.083333333333336</v>
      </c>
      <c r="L53" s="33">
        <f t="shared" si="13"/>
      </c>
      <c r="M53" s="33" t="e">
        <f t="shared" si="14"/>
        <v>#VALUE!</v>
      </c>
      <c r="N53" s="33" t="e">
        <f t="shared" si="15"/>
        <v>#VALUE!</v>
      </c>
      <c r="O53" s="34" t="e">
        <f t="shared" si="16"/>
        <v>#VALUE!</v>
      </c>
      <c r="P53" s="43">
        <f t="shared" si="7"/>
      </c>
      <c r="Q53" s="43" t="e">
        <f t="shared" si="17"/>
        <v>#VALUE!</v>
      </c>
      <c r="R53" s="44">
        <f t="shared" si="9"/>
      </c>
    </row>
    <row r="54" spans="1:18" ht="12.75">
      <c r="A54" s="31"/>
      <c r="B54" s="55"/>
      <c r="C54" s="55"/>
      <c r="D54" s="55"/>
      <c r="E54" s="65"/>
      <c r="F54" s="65"/>
      <c r="G54" s="55"/>
      <c r="H54" s="55"/>
      <c r="I54" s="33" t="str">
        <f t="shared" si="10"/>
        <v>JO43DC</v>
      </c>
      <c r="J54" s="33">
        <f t="shared" si="11"/>
        <v>8.25</v>
      </c>
      <c r="K54" s="33">
        <f t="shared" si="12"/>
        <v>53.083333333333336</v>
      </c>
      <c r="L54" s="33">
        <f t="shared" si="13"/>
      </c>
      <c r="M54" s="33" t="e">
        <f t="shared" si="14"/>
        <v>#VALUE!</v>
      </c>
      <c r="N54" s="33" t="e">
        <f t="shared" si="15"/>
        <v>#VALUE!</v>
      </c>
      <c r="O54" s="34" t="e">
        <f t="shared" si="16"/>
        <v>#VALUE!</v>
      </c>
      <c r="P54" s="43">
        <f t="shared" si="7"/>
      </c>
      <c r="Q54" s="43" t="e">
        <f t="shared" si="17"/>
        <v>#VALUE!</v>
      </c>
      <c r="R54" s="44">
        <f t="shared" si="9"/>
      </c>
    </row>
    <row r="55" spans="1:18" ht="12.75">
      <c r="A55" s="31"/>
      <c r="B55" s="55"/>
      <c r="C55" s="55"/>
      <c r="D55" s="55"/>
      <c r="E55" s="65"/>
      <c r="F55" s="65"/>
      <c r="G55" s="55"/>
      <c r="H55" s="55"/>
      <c r="I55" s="33" t="str">
        <f t="shared" si="10"/>
        <v>JO43DC</v>
      </c>
      <c r="J55" s="33">
        <f t="shared" si="11"/>
        <v>8.25</v>
      </c>
      <c r="K55" s="33">
        <f t="shared" si="12"/>
        <v>53.083333333333336</v>
      </c>
      <c r="L55" s="33">
        <f t="shared" si="13"/>
      </c>
      <c r="M55" s="33" t="e">
        <f t="shared" si="14"/>
        <v>#VALUE!</v>
      </c>
      <c r="N55" s="33" t="e">
        <f t="shared" si="15"/>
        <v>#VALUE!</v>
      </c>
      <c r="O55" s="34" t="e">
        <f t="shared" si="16"/>
        <v>#VALUE!</v>
      </c>
      <c r="P55" s="43">
        <f t="shared" si="7"/>
      </c>
      <c r="Q55" s="43" t="e">
        <f t="shared" si="17"/>
        <v>#VALUE!</v>
      </c>
      <c r="R55" s="44">
        <f t="shared" si="9"/>
      </c>
    </row>
    <row r="56" spans="1:18" ht="12.75">
      <c r="A56" s="31"/>
      <c r="B56" s="55"/>
      <c r="C56" s="55"/>
      <c r="D56" s="55"/>
      <c r="E56" s="65"/>
      <c r="F56" s="65"/>
      <c r="G56" s="55"/>
      <c r="H56" s="55"/>
      <c r="I56" s="33" t="str">
        <f t="shared" si="10"/>
        <v>JO43DC</v>
      </c>
      <c r="J56" s="33">
        <f t="shared" si="11"/>
        <v>8.25</v>
      </c>
      <c r="K56" s="33">
        <f t="shared" si="12"/>
        <v>53.083333333333336</v>
      </c>
      <c r="L56" s="33">
        <f t="shared" si="13"/>
      </c>
      <c r="M56" s="33" t="e">
        <f t="shared" si="14"/>
        <v>#VALUE!</v>
      </c>
      <c r="N56" s="33" t="e">
        <f t="shared" si="15"/>
        <v>#VALUE!</v>
      </c>
      <c r="O56" s="34" t="e">
        <f t="shared" si="16"/>
        <v>#VALUE!</v>
      </c>
      <c r="P56" s="43">
        <f t="shared" si="7"/>
      </c>
      <c r="Q56" s="43" t="e">
        <f t="shared" si="17"/>
        <v>#VALUE!</v>
      </c>
      <c r="R56" s="44">
        <f t="shared" si="9"/>
      </c>
    </row>
    <row r="57" spans="1:18" ht="12.75">
      <c r="A57" s="31"/>
      <c r="B57" s="55"/>
      <c r="C57" s="55"/>
      <c r="D57" s="55"/>
      <c r="E57" s="65"/>
      <c r="F57" s="65"/>
      <c r="G57" s="55"/>
      <c r="H57" s="55"/>
      <c r="I57" s="33" t="str">
        <f t="shared" si="10"/>
        <v>JO43DC</v>
      </c>
      <c r="J57" s="33">
        <f t="shared" si="11"/>
        <v>8.25</v>
      </c>
      <c r="K57" s="33">
        <f t="shared" si="12"/>
        <v>53.083333333333336</v>
      </c>
      <c r="L57" s="33">
        <f t="shared" si="13"/>
      </c>
      <c r="M57" s="33" t="e">
        <f t="shared" si="14"/>
        <v>#VALUE!</v>
      </c>
      <c r="N57" s="33" t="e">
        <f t="shared" si="15"/>
        <v>#VALUE!</v>
      </c>
      <c r="O57" s="34" t="e">
        <f t="shared" si="16"/>
        <v>#VALUE!</v>
      </c>
      <c r="P57" s="43">
        <f t="shared" si="7"/>
      </c>
      <c r="Q57" s="43" t="e">
        <f t="shared" si="17"/>
        <v>#VALUE!</v>
      </c>
      <c r="R57" s="44">
        <f t="shared" si="9"/>
      </c>
    </row>
    <row r="58" spans="1:18" ht="12.75">
      <c r="A58" s="31"/>
      <c r="B58" s="55"/>
      <c r="C58" s="55"/>
      <c r="D58" s="55"/>
      <c r="E58" s="65"/>
      <c r="F58" s="65"/>
      <c r="G58" s="55"/>
      <c r="H58" s="55"/>
      <c r="I58" s="33" t="str">
        <f t="shared" si="10"/>
        <v>JO43DC</v>
      </c>
      <c r="J58" s="33">
        <f t="shared" si="11"/>
        <v>8.25</v>
      </c>
      <c r="K58" s="33">
        <f t="shared" si="12"/>
        <v>53.083333333333336</v>
      </c>
      <c r="L58" s="33">
        <f t="shared" si="13"/>
      </c>
      <c r="M58" s="33" t="e">
        <f t="shared" si="14"/>
        <v>#VALUE!</v>
      </c>
      <c r="N58" s="33" t="e">
        <f t="shared" si="15"/>
        <v>#VALUE!</v>
      </c>
      <c r="O58" s="34" t="e">
        <f t="shared" si="16"/>
        <v>#VALUE!</v>
      </c>
      <c r="P58" s="43">
        <f t="shared" si="7"/>
      </c>
      <c r="Q58" s="43" t="e">
        <f t="shared" si="17"/>
        <v>#VALUE!</v>
      </c>
      <c r="R58" s="44">
        <f t="shared" si="9"/>
      </c>
    </row>
    <row r="59" spans="1:18" ht="12.75">
      <c r="A59" s="31"/>
      <c r="B59" s="55"/>
      <c r="C59" s="55"/>
      <c r="D59" s="55"/>
      <c r="E59" s="65"/>
      <c r="F59" s="65"/>
      <c r="G59" s="55"/>
      <c r="H59" s="55"/>
      <c r="I59" s="33" t="str">
        <f t="shared" si="10"/>
        <v>JO43DC</v>
      </c>
      <c r="J59" s="33">
        <f t="shared" si="11"/>
        <v>8.25</v>
      </c>
      <c r="K59" s="33">
        <f t="shared" si="12"/>
        <v>53.083333333333336</v>
      </c>
      <c r="L59" s="33">
        <f t="shared" si="13"/>
      </c>
      <c r="M59" s="33" t="e">
        <f t="shared" si="14"/>
        <v>#VALUE!</v>
      </c>
      <c r="N59" s="33" t="e">
        <f t="shared" si="15"/>
        <v>#VALUE!</v>
      </c>
      <c r="O59" s="34" t="e">
        <f t="shared" si="16"/>
        <v>#VALUE!</v>
      </c>
      <c r="P59" s="43">
        <f t="shared" si="7"/>
      </c>
      <c r="Q59" s="43" t="e">
        <f t="shared" si="17"/>
        <v>#VALUE!</v>
      </c>
      <c r="R59" s="44">
        <f t="shared" si="9"/>
      </c>
    </row>
    <row r="60" spans="1:18" ht="12.75">
      <c r="A60" s="31"/>
      <c r="B60" s="55"/>
      <c r="C60" s="55"/>
      <c r="D60" s="55"/>
      <c r="E60" s="65"/>
      <c r="F60" s="65"/>
      <c r="G60" s="55"/>
      <c r="H60" s="55"/>
      <c r="I60" s="33" t="str">
        <f t="shared" si="10"/>
        <v>JO43DC</v>
      </c>
      <c r="J60" s="33">
        <f t="shared" si="11"/>
        <v>8.25</v>
      </c>
      <c r="K60" s="33">
        <f t="shared" si="12"/>
        <v>53.083333333333336</v>
      </c>
      <c r="L60" s="33">
        <f t="shared" si="13"/>
      </c>
      <c r="M60" s="33" t="e">
        <f t="shared" si="14"/>
        <v>#VALUE!</v>
      </c>
      <c r="N60" s="33" t="e">
        <f t="shared" si="15"/>
        <v>#VALUE!</v>
      </c>
      <c r="O60" s="34" t="e">
        <f t="shared" si="16"/>
        <v>#VALUE!</v>
      </c>
      <c r="P60" s="43">
        <f t="shared" si="7"/>
      </c>
      <c r="Q60" s="43" t="e">
        <f t="shared" si="17"/>
        <v>#VALUE!</v>
      </c>
      <c r="R60" s="44">
        <f t="shared" si="9"/>
      </c>
    </row>
    <row r="61" spans="1:18" ht="12.75">
      <c r="A61" s="31"/>
      <c r="B61" s="55"/>
      <c r="C61" s="55"/>
      <c r="D61" s="55"/>
      <c r="E61" s="65"/>
      <c r="F61" s="65"/>
      <c r="G61" s="55"/>
      <c r="H61" s="55"/>
      <c r="I61" s="33" t="str">
        <f t="shared" si="10"/>
        <v>JO43DC</v>
      </c>
      <c r="J61" s="33">
        <f t="shared" si="11"/>
        <v>8.25</v>
      </c>
      <c r="K61" s="33">
        <f t="shared" si="12"/>
        <v>53.083333333333336</v>
      </c>
      <c r="L61" s="33">
        <f t="shared" si="13"/>
      </c>
      <c r="M61" s="33" t="e">
        <f t="shared" si="14"/>
        <v>#VALUE!</v>
      </c>
      <c r="N61" s="33" t="e">
        <f t="shared" si="15"/>
        <v>#VALUE!</v>
      </c>
      <c r="O61" s="34" t="e">
        <f t="shared" si="16"/>
        <v>#VALUE!</v>
      </c>
      <c r="P61" s="43">
        <f t="shared" si="7"/>
      </c>
      <c r="Q61" s="43" t="e">
        <f t="shared" si="17"/>
        <v>#VALUE!</v>
      </c>
      <c r="R61" s="44">
        <f t="shared" si="9"/>
      </c>
    </row>
    <row r="62" spans="1:18" ht="12.75">
      <c r="A62" s="31"/>
      <c r="B62" s="55"/>
      <c r="C62" s="55"/>
      <c r="D62" s="55"/>
      <c r="E62" s="65"/>
      <c r="F62" s="65"/>
      <c r="G62" s="55"/>
      <c r="H62" s="55"/>
      <c r="I62" s="33" t="str">
        <f t="shared" si="10"/>
        <v>JO43DC</v>
      </c>
      <c r="J62" s="33">
        <f t="shared" si="11"/>
        <v>8.25</v>
      </c>
      <c r="K62" s="33">
        <f t="shared" si="12"/>
        <v>53.083333333333336</v>
      </c>
      <c r="L62" s="33">
        <f t="shared" si="13"/>
      </c>
      <c r="M62" s="33" t="e">
        <f t="shared" si="14"/>
        <v>#VALUE!</v>
      </c>
      <c r="N62" s="33" t="e">
        <f t="shared" si="15"/>
        <v>#VALUE!</v>
      </c>
      <c r="O62" s="34" t="e">
        <f t="shared" si="16"/>
        <v>#VALUE!</v>
      </c>
      <c r="P62" s="43">
        <f t="shared" si="7"/>
      </c>
      <c r="Q62" s="43" t="e">
        <f t="shared" si="17"/>
        <v>#VALUE!</v>
      </c>
      <c r="R62" s="44">
        <f t="shared" si="9"/>
      </c>
    </row>
    <row r="63" spans="1:18" ht="12.75">
      <c r="A63" s="31"/>
      <c r="B63" s="55"/>
      <c r="C63" s="55"/>
      <c r="D63" s="55"/>
      <c r="E63" s="65"/>
      <c r="F63" s="65"/>
      <c r="G63" s="55"/>
      <c r="H63" s="55"/>
      <c r="I63" s="33" t="str">
        <f t="shared" si="10"/>
        <v>JO43DC</v>
      </c>
      <c r="J63" s="33">
        <f t="shared" si="11"/>
        <v>8.25</v>
      </c>
      <c r="K63" s="33">
        <f t="shared" si="12"/>
        <v>53.083333333333336</v>
      </c>
      <c r="L63" s="33">
        <f t="shared" si="13"/>
      </c>
      <c r="M63" s="33" t="e">
        <f t="shared" si="14"/>
        <v>#VALUE!</v>
      </c>
      <c r="N63" s="33" t="e">
        <f t="shared" si="15"/>
        <v>#VALUE!</v>
      </c>
      <c r="O63" s="34" t="e">
        <f t="shared" si="16"/>
        <v>#VALUE!</v>
      </c>
      <c r="P63" s="43">
        <f t="shared" si="7"/>
      </c>
      <c r="Q63" s="43" t="e">
        <f t="shared" si="17"/>
        <v>#VALUE!</v>
      </c>
      <c r="R63" s="44">
        <f t="shared" si="9"/>
      </c>
    </row>
    <row r="64" spans="1:18" ht="12.75">
      <c r="A64" s="31"/>
      <c r="B64" s="55"/>
      <c r="C64" s="55"/>
      <c r="D64" s="55"/>
      <c r="E64" s="65"/>
      <c r="F64" s="65"/>
      <c r="G64" s="55"/>
      <c r="H64" s="55"/>
      <c r="I64" s="33" t="str">
        <f t="shared" si="10"/>
        <v>JO43DC</v>
      </c>
      <c r="J64" s="33">
        <f t="shared" si="11"/>
        <v>8.25</v>
      </c>
      <c r="K64" s="33">
        <f t="shared" si="12"/>
        <v>53.083333333333336</v>
      </c>
      <c r="L64" s="33">
        <f t="shared" si="13"/>
      </c>
      <c r="M64" s="33" t="e">
        <f t="shared" si="14"/>
        <v>#VALUE!</v>
      </c>
      <c r="N64" s="33" t="e">
        <f t="shared" si="15"/>
        <v>#VALUE!</v>
      </c>
      <c r="O64" s="34" t="e">
        <f t="shared" si="16"/>
        <v>#VALUE!</v>
      </c>
      <c r="P64" s="43">
        <f t="shared" si="7"/>
      </c>
      <c r="Q64" s="43" t="e">
        <f t="shared" si="17"/>
        <v>#VALUE!</v>
      </c>
      <c r="R64" s="44">
        <f t="shared" si="9"/>
      </c>
    </row>
    <row r="65" spans="1:18" ht="12.75">
      <c r="A65" s="31"/>
      <c r="B65" s="55"/>
      <c r="C65" s="55"/>
      <c r="D65" s="55"/>
      <c r="E65" s="65"/>
      <c r="F65" s="65"/>
      <c r="G65" s="55"/>
      <c r="H65" s="55"/>
      <c r="I65" s="33" t="str">
        <f t="shared" si="10"/>
        <v>JO43DC</v>
      </c>
      <c r="J65" s="33">
        <f t="shared" si="11"/>
        <v>8.25</v>
      </c>
      <c r="K65" s="33">
        <f t="shared" si="12"/>
        <v>53.083333333333336</v>
      </c>
      <c r="L65" s="33">
        <f t="shared" si="13"/>
      </c>
      <c r="M65" s="33" t="e">
        <f t="shared" si="14"/>
        <v>#VALUE!</v>
      </c>
      <c r="N65" s="33" t="e">
        <f t="shared" si="15"/>
        <v>#VALUE!</v>
      </c>
      <c r="O65" s="34" t="e">
        <f t="shared" si="16"/>
        <v>#VALUE!</v>
      </c>
      <c r="P65" s="43">
        <f t="shared" si="7"/>
      </c>
      <c r="Q65" s="43" t="e">
        <f t="shared" si="17"/>
        <v>#VALUE!</v>
      </c>
      <c r="R65" s="44">
        <f t="shared" si="9"/>
      </c>
    </row>
    <row r="66" spans="1:18" ht="12.75">
      <c r="A66" s="31"/>
      <c r="B66" s="55"/>
      <c r="C66" s="55"/>
      <c r="D66" s="55"/>
      <c r="E66" s="65"/>
      <c r="F66" s="65"/>
      <c r="G66" s="55"/>
      <c r="H66" s="55"/>
      <c r="I66" s="33" t="str">
        <f t="shared" si="10"/>
        <v>JO43DC</v>
      </c>
      <c r="J66" s="33">
        <f t="shared" si="11"/>
        <v>8.25</v>
      </c>
      <c r="K66" s="33">
        <f t="shared" si="12"/>
        <v>53.083333333333336</v>
      </c>
      <c r="L66" s="33">
        <f t="shared" si="13"/>
      </c>
      <c r="M66" s="33" t="e">
        <f t="shared" si="14"/>
        <v>#VALUE!</v>
      </c>
      <c r="N66" s="33" t="e">
        <f t="shared" si="15"/>
        <v>#VALUE!</v>
      </c>
      <c r="O66" s="34" t="e">
        <f t="shared" si="16"/>
        <v>#VALUE!</v>
      </c>
      <c r="P66" s="43">
        <f t="shared" si="7"/>
      </c>
      <c r="Q66" s="43" t="e">
        <f t="shared" si="17"/>
        <v>#VALUE!</v>
      </c>
      <c r="R66" s="44">
        <f t="shared" si="9"/>
      </c>
    </row>
    <row r="67" spans="1:18" ht="12.75">
      <c r="A67" s="31"/>
      <c r="B67" s="55"/>
      <c r="C67" s="55"/>
      <c r="D67" s="55"/>
      <c r="E67" s="65"/>
      <c r="F67" s="65"/>
      <c r="G67" s="55"/>
      <c r="H67" s="55"/>
      <c r="I67" s="33" t="str">
        <f t="shared" si="10"/>
        <v>JO43DC</v>
      </c>
      <c r="J67" s="33">
        <f t="shared" si="11"/>
        <v>8.25</v>
      </c>
      <c r="K67" s="33">
        <f t="shared" si="12"/>
        <v>53.083333333333336</v>
      </c>
      <c r="L67" s="33">
        <f t="shared" si="13"/>
      </c>
      <c r="M67" s="33" t="e">
        <f t="shared" si="14"/>
        <v>#VALUE!</v>
      </c>
      <c r="N67" s="33" t="e">
        <f t="shared" si="15"/>
        <v>#VALUE!</v>
      </c>
      <c r="O67" s="34" t="e">
        <f t="shared" si="16"/>
        <v>#VALUE!</v>
      </c>
      <c r="P67" s="43">
        <f t="shared" si="7"/>
      </c>
      <c r="Q67" s="43" t="e">
        <f t="shared" si="17"/>
        <v>#VALUE!</v>
      </c>
      <c r="R67" s="44">
        <f t="shared" si="9"/>
      </c>
    </row>
    <row r="68" spans="1:18" ht="12.75">
      <c r="A68" s="31"/>
      <c r="B68" s="55"/>
      <c r="C68" s="55"/>
      <c r="D68" s="55"/>
      <c r="E68" s="65"/>
      <c r="F68" s="65"/>
      <c r="G68" s="55"/>
      <c r="H68" s="55"/>
      <c r="I68" s="33" t="str">
        <f t="shared" si="10"/>
        <v>JO43DC</v>
      </c>
      <c r="J68" s="33">
        <f t="shared" si="11"/>
        <v>8.25</v>
      </c>
      <c r="K68" s="33">
        <f t="shared" si="12"/>
        <v>53.083333333333336</v>
      </c>
      <c r="L68" s="33">
        <f t="shared" si="13"/>
      </c>
      <c r="M68" s="33" t="e">
        <f t="shared" si="14"/>
        <v>#VALUE!</v>
      </c>
      <c r="N68" s="33" t="e">
        <f t="shared" si="15"/>
        <v>#VALUE!</v>
      </c>
      <c r="O68" s="34" t="e">
        <f t="shared" si="16"/>
        <v>#VALUE!</v>
      </c>
      <c r="P68" s="43">
        <f aca="true" t="shared" si="18" ref="P68:P76">IF(C68="","",6371.3*O68)</f>
      </c>
      <c r="Q68" s="43" t="e">
        <f t="shared" si="17"/>
        <v>#VALUE!</v>
      </c>
      <c r="R68" s="44">
        <f t="shared" si="9"/>
      </c>
    </row>
    <row r="69" spans="1:18" ht="12.75">
      <c r="A69" s="31"/>
      <c r="B69" s="55"/>
      <c r="C69" s="55"/>
      <c r="D69" s="55"/>
      <c r="E69" s="65"/>
      <c r="F69" s="65"/>
      <c r="G69" s="55"/>
      <c r="H69" s="55"/>
      <c r="I69" s="33" t="str">
        <f t="shared" si="10"/>
        <v>JO43DC</v>
      </c>
      <c r="J69" s="33">
        <f t="shared" si="11"/>
        <v>8.25</v>
      </c>
      <c r="K69" s="33">
        <f t="shared" si="12"/>
        <v>53.083333333333336</v>
      </c>
      <c r="L69" s="33">
        <f t="shared" si="13"/>
      </c>
      <c r="M69" s="33" t="e">
        <f t="shared" si="14"/>
        <v>#VALUE!</v>
      </c>
      <c r="N69" s="33" t="e">
        <f t="shared" si="15"/>
        <v>#VALUE!</v>
      </c>
      <c r="O69" s="34" t="e">
        <f t="shared" si="16"/>
        <v>#VALUE!</v>
      </c>
      <c r="P69" s="43">
        <f t="shared" si="18"/>
      </c>
      <c r="Q69" s="43" t="e">
        <f t="shared" si="17"/>
        <v>#VALUE!</v>
      </c>
      <c r="R69" s="44">
        <f aca="true" t="shared" si="19" ref="R69:R76">IF(C69="","",IF((SIN((M69-J69)*PI()/180))&lt;0,360-Q69,Q69))</f>
      </c>
    </row>
    <row r="70" spans="1:18" ht="12.75">
      <c r="A70" s="31"/>
      <c r="B70" s="55"/>
      <c r="C70" s="55"/>
      <c r="D70" s="55"/>
      <c r="E70" s="65"/>
      <c r="F70" s="65"/>
      <c r="G70" s="55"/>
      <c r="H70" s="55"/>
      <c r="I70" s="33" t="str">
        <f t="shared" si="10"/>
        <v>JO43DC</v>
      </c>
      <c r="J70" s="33">
        <f t="shared" si="11"/>
        <v>8.25</v>
      </c>
      <c r="K70" s="33">
        <f t="shared" si="12"/>
        <v>53.083333333333336</v>
      </c>
      <c r="L70" s="33">
        <f t="shared" si="13"/>
      </c>
      <c r="M70" s="33" t="e">
        <f t="shared" si="14"/>
        <v>#VALUE!</v>
      </c>
      <c r="N70" s="33" t="e">
        <f t="shared" si="15"/>
        <v>#VALUE!</v>
      </c>
      <c r="O70" s="34" t="e">
        <f t="shared" si="16"/>
        <v>#VALUE!</v>
      </c>
      <c r="P70" s="43">
        <f t="shared" si="18"/>
      </c>
      <c r="Q70" s="43" t="e">
        <f t="shared" si="17"/>
        <v>#VALUE!</v>
      </c>
      <c r="R70" s="44">
        <f t="shared" si="19"/>
      </c>
    </row>
    <row r="71" spans="1:18" ht="12.75">
      <c r="A71" s="31"/>
      <c r="B71" s="55"/>
      <c r="C71" s="55"/>
      <c r="D71" s="55"/>
      <c r="E71" s="65"/>
      <c r="F71" s="65"/>
      <c r="G71" s="55"/>
      <c r="H71" s="55"/>
      <c r="I71" s="33" t="str">
        <f t="shared" si="10"/>
        <v>JO43DC</v>
      </c>
      <c r="J71" s="33">
        <f t="shared" si="11"/>
        <v>8.25</v>
      </c>
      <c r="K71" s="33">
        <f t="shared" si="12"/>
        <v>53.083333333333336</v>
      </c>
      <c r="L71" s="33">
        <f t="shared" si="13"/>
      </c>
      <c r="M71" s="33" t="e">
        <f t="shared" si="14"/>
        <v>#VALUE!</v>
      </c>
      <c r="N71" s="33" t="e">
        <f t="shared" si="15"/>
        <v>#VALUE!</v>
      </c>
      <c r="O71" s="34" t="e">
        <f t="shared" si="16"/>
        <v>#VALUE!</v>
      </c>
      <c r="P71" s="43">
        <f t="shared" si="18"/>
      </c>
      <c r="Q71" s="43" t="e">
        <f t="shared" si="17"/>
        <v>#VALUE!</v>
      </c>
      <c r="R71" s="44">
        <f t="shared" si="19"/>
      </c>
    </row>
    <row r="72" spans="1:18" ht="12.75">
      <c r="A72" s="31"/>
      <c r="B72" s="55"/>
      <c r="C72" s="55"/>
      <c r="D72" s="55"/>
      <c r="E72" s="65"/>
      <c r="F72" s="65"/>
      <c r="G72" s="55"/>
      <c r="H72" s="55"/>
      <c r="I72" s="33" t="str">
        <f t="shared" si="10"/>
        <v>JO43DC</v>
      </c>
      <c r="J72" s="33">
        <f t="shared" si="11"/>
        <v>8.25</v>
      </c>
      <c r="K72" s="33">
        <f t="shared" si="12"/>
        <v>53.083333333333336</v>
      </c>
      <c r="L72" s="33">
        <f t="shared" si="13"/>
      </c>
      <c r="M72" s="33" t="e">
        <f t="shared" si="14"/>
        <v>#VALUE!</v>
      </c>
      <c r="N72" s="33" t="e">
        <f t="shared" si="15"/>
        <v>#VALUE!</v>
      </c>
      <c r="O72" s="34" t="e">
        <f t="shared" si="16"/>
        <v>#VALUE!</v>
      </c>
      <c r="P72" s="43">
        <f t="shared" si="18"/>
      </c>
      <c r="Q72" s="43" t="e">
        <f t="shared" si="17"/>
        <v>#VALUE!</v>
      </c>
      <c r="R72" s="44">
        <f t="shared" si="19"/>
      </c>
    </row>
    <row r="73" spans="1:18" ht="12.75">
      <c r="A73" s="31"/>
      <c r="B73" s="55"/>
      <c r="C73" s="55"/>
      <c r="D73" s="55"/>
      <c r="E73" s="65"/>
      <c r="F73" s="65"/>
      <c r="G73" s="55"/>
      <c r="H73" s="55"/>
      <c r="I73" s="33" t="str">
        <f t="shared" si="10"/>
        <v>JO43DC</v>
      </c>
      <c r="J73" s="33">
        <f t="shared" si="11"/>
        <v>8.25</v>
      </c>
      <c r="K73" s="33">
        <f t="shared" si="12"/>
        <v>53.083333333333336</v>
      </c>
      <c r="L73" s="33">
        <f t="shared" si="13"/>
      </c>
      <c r="M73" s="33" t="e">
        <f t="shared" si="14"/>
        <v>#VALUE!</v>
      </c>
      <c r="N73" s="33" t="e">
        <f t="shared" si="15"/>
        <v>#VALUE!</v>
      </c>
      <c r="O73" s="34" t="e">
        <f t="shared" si="16"/>
        <v>#VALUE!</v>
      </c>
      <c r="P73" s="43">
        <f t="shared" si="18"/>
      </c>
      <c r="Q73" s="43" t="e">
        <f t="shared" si="17"/>
        <v>#VALUE!</v>
      </c>
      <c r="R73" s="44">
        <f t="shared" si="19"/>
      </c>
    </row>
    <row r="74" spans="1:18" ht="12.75">
      <c r="A74" s="31"/>
      <c r="B74" s="55"/>
      <c r="C74" s="55"/>
      <c r="D74" s="55"/>
      <c r="E74" s="65"/>
      <c r="F74" s="65"/>
      <c r="G74" s="55"/>
      <c r="H74" s="55"/>
      <c r="I74" s="33" t="str">
        <f t="shared" si="10"/>
        <v>JO43DC</v>
      </c>
      <c r="J74" s="33">
        <f t="shared" si="11"/>
        <v>8.25</v>
      </c>
      <c r="K74" s="33">
        <f t="shared" si="12"/>
        <v>53.083333333333336</v>
      </c>
      <c r="L74" s="33">
        <f t="shared" si="13"/>
      </c>
      <c r="M74" s="33" t="e">
        <f t="shared" si="14"/>
        <v>#VALUE!</v>
      </c>
      <c r="N74" s="33" t="e">
        <f t="shared" si="15"/>
        <v>#VALUE!</v>
      </c>
      <c r="O74" s="34" t="e">
        <f t="shared" si="16"/>
        <v>#VALUE!</v>
      </c>
      <c r="P74" s="43">
        <f t="shared" si="18"/>
      </c>
      <c r="Q74" s="43" t="e">
        <f t="shared" si="17"/>
        <v>#VALUE!</v>
      </c>
      <c r="R74" s="44">
        <f t="shared" si="19"/>
      </c>
    </row>
    <row r="75" spans="1:18" ht="12.75">
      <c r="A75" s="31"/>
      <c r="B75" s="55"/>
      <c r="C75" s="55"/>
      <c r="D75" s="55"/>
      <c r="E75" s="65"/>
      <c r="F75" s="65"/>
      <c r="G75" s="55"/>
      <c r="H75" s="55"/>
      <c r="I75" s="33" t="str">
        <f t="shared" si="10"/>
        <v>JO43DC</v>
      </c>
      <c r="J75" s="33">
        <f t="shared" si="11"/>
        <v>8.25</v>
      </c>
      <c r="K75" s="33">
        <f t="shared" si="12"/>
        <v>53.083333333333336</v>
      </c>
      <c r="L75" s="33">
        <f t="shared" si="13"/>
      </c>
      <c r="M75" s="33" t="e">
        <f t="shared" si="14"/>
        <v>#VALUE!</v>
      </c>
      <c r="N75" s="33" t="e">
        <f t="shared" si="15"/>
        <v>#VALUE!</v>
      </c>
      <c r="O75" s="34" t="e">
        <f t="shared" si="16"/>
        <v>#VALUE!</v>
      </c>
      <c r="P75" s="43">
        <f t="shared" si="18"/>
      </c>
      <c r="Q75" s="43" t="e">
        <f t="shared" si="17"/>
        <v>#VALUE!</v>
      </c>
      <c r="R75" s="44">
        <f t="shared" si="19"/>
      </c>
    </row>
    <row r="76" spans="1:18" ht="13.5" thickBot="1">
      <c r="A76" s="35"/>
      <c r="B76" s="58"/>
      <c r="C76" s="58"/>
      <c r="D76" s="58"/>
      <c r="E76" s="66"/>
      <c r="F76" s="66"/>
      <c r="G76" s="58"/>
      <c r="H76" s="58"/>
      <c r="I76" s="37" t="str">
        <f t="shared" si="10"/>
        <v>JO43DC</v>
      </c>
      <c r="J76" s="37">
        <f t="shared" si="11"/>
        <v>8.25</v>
      </c>
      <c r="K76" s="37">
        <f t="shared" si="12"/>
        <v>53.083333333333336</v>
      </c>
      <c r="L76" s="37">
        <f t="shared" si="13"/>
      </c>
      <c r="M76" s="37" t="e">
        <f t="shared" si="14"/>
        <v>#VALUE!</v>
      </c>
      <c r="N76" s="37" t="e">
        <f t="shared" si="15"/>
        <v>#VALUE!</v>
      </c>
      <c r="O76" s="38" t="e">
        <f t="shared" si="16"/>
        <v>#VALUE!</v>
      </c>
      <c r="P76" s="45">
        <f t="shared" si="18"/>
      </c>
      <c r="Q76" s="45" t="e">
        <f t="shared" si="17"/>
        <v>#VALUE!</v>
      </c>
      <c r="R76" s="46">
        <f t="shared" si="19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R60"/>
  <sheetViews>
    <sheetView workbookViewId="0" topLeftCell="A1">
      <selection activeCell="H3" sqref="H3"/>
    </sheetView>
  </sheetViews>
  <sheetFormatPr defaultColWidth="11.421875" defaultRowHeight="12.75"/>
  <cols>
    <col min="1" max="1" width="7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B1" s="1"/>
      <c r="C1" s="67" t="str">
        <f>Grunddaten!$C$7</f>
        <v>Wüsting</v>
      </c>
      <c r="H1" s="144">
        <v>38718</v>
      </c>
    </row>
    <row r="2" spans="1:3" ht="19.5" thickBot="1">
      <c r="A2" s="7" t="s">
        <v>311</v>
      </c>
      <c r="B2" s="1"/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57">
        <v>3400008.5</v>
      </c>
      <c r="B4" s="33" t="s">
        <v>197</v>
      </c>
      <c r="C4" s="33" t="s">
        <v>33</v>
      </c>
      <c r="D4" s="33"/>
      <c r="E4" s="70"/>
      <c r="F4" s="70"/>
      <c r="G4" s="33"/>
      <c r="H4" s="33" t="s">
        <v>34</v>
      </c>
      <c r="I4" s="33" t="str">
        <f aca="true" t="shared" si="0" ref="I4:I35">UPPER($C$2)</f>
        <v>JO43DC</v>
      </c>
      <c r="J4" s="33">
        <f aca="true" t="shared" si="1" ref="J4:J35">(CODE(MID(I4,1,1))-74)*20+MID(I4,3,1)*2+(CODE(MID(I4,5,1))-65)/12</f>
        <v>8.25</v>
      </c>
      <c r="K4" s="33">
        <f aca="true" t="shared" si="2" ref="K4:K35">(CODE(MID(I4,2,1))-74)*10+MID(I4,4,1)*1+(CODE(MID(I4,6,1))-65)/24</f>
        <v>53.083333333333336</v>
      </c>
      <c r="L4" s="33" t="str">
        <f aca="true" t="shared" si="3" ref="L4:L35">UPPER(C4)</f>
        <v>JO62LJ</v>
      </c>
      <c r="M4" s="33">
        <f aca="true" t="shared" si="4" ref="M4:M35">(CODE(MID(L4,1,1))-74)*20+MID(L4,3,1)*2+(CODE(MID(L4,5,1))-65)/12</f>
        <v>12.916666666666666</v>
      </c>
      <c r="N4" s="33">
        <f aca="true" t="shared" si="5" ref="N4:N35">(CODE(MID(L4,2,1))-74)*10+MID(L4,4,1)*1+(CODE(MID(L4,6,1))-65)/24</f>
        <v>52.375</v>
      </c>
      <c r="O4" s="34">
        <f aca="true" t="shared" si="6" ref="O4:O35">ACOS(SIN(N4*PI()/180)*SIN(K4*PI()/180)+COS(N4*PI()/180)*COS(K4*PI()/180)*COS((J4-M4)*PI()/180))</f>
        <v>0.050839444563391956</v>
      </c>
      <c r="P4" s="43">
        <f aca="true" t="shared" si="7" ref="P4:P35">IF(C4="","",6371.3*O4)</f>
        <v>323.91335314673915</v>
      </c>
      <c r="Q4" s="43">
        <f aca="true" t="shared" si="8" ref="Q4:Q35">ACOS((SIN(N4*PI()/180)-SIN(K4*PI()/180)*COS(O4))/(COS(K4*PI()/180)*SIN(O4)))*180/PI()</f>
        <v>102.2061617967646</v>
      </c>
      <c r="R4" s="44">
        <f>IF(C4="","",IF((SIN((M4-J4)*PI()/180))&lt;0,360-Q4,Q4))</f>
        <v>102.2061617967646</v>
      </c>
    </row>
    <row r="5" spans="1:18" ht="12.75">
      <c r="A5" s="57">
        <v>3400025</v>
      </c>
      <c r="B5" s="33" t="s">
        <v>118</v>
      </c>
      <c r="C5" s="33" t="s">
        <v>119</v>
      </c>
      <c r="D5" s="33"/>
      <c r="E5" s="70"/>
      <c r="F5" s="70"/>
      <c r="G5" s="33"/>
      <c r="H5" s="33" t="s">
        <v>120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JO53BO</v>
      </c>
      <c r="M5" s="33">
        <f t="shared" si="4"/>
        <v>10.083333333333334</v>
      </c>
      <c r="N5" s="33">
        <f t="shared" si="5"/>
        <v>53.583333333333336</v>
      </c>
      <c r="O5" s="34">
        <f t="shared" si="6"/>
        <v>0.02100532733639171</v>
      </c>
      <c r="P5" s="43">
        <f t="shared" si="7"/>
        <v>133.8312420583525</v>
      </c>
      <c r="Q5" s="43">
        <f t="shared" si="8"/>
        <v>64.72003463495774</v>
      </c>
      <c r="R5" s="44">
        <f aca="true" t="shared" si="9" ref="R5:R35">IF(C5="","",IF((SIN((M5-J5)*PI()/180))&lt;0,360-Q5,Q5))</f>
        <v>64.72003463495774</v>
      </c>
    </row>
    <row r="6" spans="1:18" ht="12.75">
      <c r="A6" s="57">
        <v>3400040</v>
      </c>
      <c r="B6" s="33" t="s">
        <v>28</v>
      </c>
      <c r="C6" s="33" t="s">
        <v>29</v>
      </c>
      <c r="D6" s="33"/>
      <c r="E6" s="70"/>
      <c r="F6" s="70"/>
      <c r="G6" s="33"/>
      <c r="H6" s="33" t="s">
        <v>30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JO50WC</v>
      </c>
      <c r="M6" s="33">
        <f t="shared" si="4"/>
        <v>11.833333333333334</v>
      </c>
      <c r="N6" s="33">
        <f t="shared" si="5"/>
        <v>50.083333333333336</v>
      </c>
      <c r="O6" s="34">
        <f t="shared" si="6"/>
        <v>0.06518799658681118</v>
      </c>
      <c r="P6" s="43">
        <f t="shared" si="7"/>
        <v>415.33228265355007</v>
      </c>
      <c r="Q6" s="43">
        <f t="shared" si="8"/>
        <v>142.00071641995498</v>
      </c>
      <c r="R6" s="44">
        <f t="shared" si="9"/>
        <v>142.00071641995498</v>
      </c>
    </row>
    <row r="7" spans="1:18" ht="12.75">
      <c r="A7" s="57">
        <v>3400045</v>
      </c>
      <c r="B7" s="33" t="s">
        <v>216</v>
      </c>
      <c r="C7" s="33" t="s">
        <v>217</v>
      </c>
      <c r="D7" s="33"/>
      <c r="E7" s="70"/>
      <c r="F7" s="70"/>
      <c r="G7" s="33"/>
      <c r="H7" s="33" t="s">
        <v>218</v>
      </c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JN59AS</v>
      </c>
      <c r="M7" s="33">
        <f t="shared" si="4"/>
        <v>10</v>
      </c>
      <c r="N7" s="33">
        <f t="shared" si="5"/>
        <v>49.75</v>
      </c>
      <c r="O7" s="34">
        <f t="shared" si="6"/>
        <v>0.061211734766569714</v>
      </c>
      <c r="P7" s="43">
        <f t="shared" si="7"/>
        <v>389.9983257182456</v>
      </c>
      <c r="Q7" s="43">
        <f t="shared" si="8"/>
        <v>161.18264522422515</v>
      </c>
      <c r="R7" s="44">
        <f t="shared" si="9"/>
        <v>161.18264522422515</v>
      </c>
    </row>
    <row r="8" spans="1:18" ht="12.75">
      <c r="A8" s="57">
        <v>3400050</v>
      </c>
      <c r="B8" s="33" t="s">
        <v>222</v>
      </c>
      <c r="C8" s="33" t="s">
        <v>220</v>
      </c>
      <c r="D8" s="33"/>
      <c r="E8" s="70"/>
      <c r="F8" s="70"/>
      <c r="G8" s="33"/>
      <c r="H8" s="33" t="s">
        <v>221</v>
      </c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JO31MC</v>
      </c>
      <c r="M8" s="33">
        <f t="shared" si="4"/>
        <v>7</v>
      </c>
      <c r="N8" s="33">
        <f t="shared" si="5"/>
        <v>51.083333333333336</v>
      </c>
      <c r="O8" s="34">
        <f t="shared" si="6"/>
        <v>0.037391101995301046</v>
      </c>
      <c r="P8" s="43">
        <f t="shared" si="7"/>
        <v>238.22992814266155</v>
      </c>
      <c r="Q8" s="43">
        <f t="shared" si="8"/>
        <v>158.49474813929965</v>
      </c>
      <c r="R8" s="44">
        <f t="shared" si="9"/>
        <v>201.50525186070035</v>
      </c>
    </row>
    <row r="9" spans="1:18" ht="12.75">
      <c r="A9" s="57">
        <v>3400850</v>
      </c>
      <c r="B9" s="33" t="s">
        <v>196</v>
      </c>
      <c r="C9" s="33" t="s">
        <v>130</v>
      </c>
      <c r="D9" s="33"/>
      <c r="E9" s="70"/>
      <c r="F9" s="70"/>
      <c r="G9" s="33"/>
      <c r="H9" s="33" t="s">
        <v>131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JO31JK</v>
      </c>
      <c r="M9" s="33">
        <f t="shared" si="4"/>
        <v>6.75</v>
      </c>
      <c r="N9" s="33">
        <f t="shared" si="5"/>
        <v>51.416666666666664</v>
      </c>
      <c r="O9" s="34">
        <f t="shared" si="6"/>
        <v>0.03321042434688204</v>
      </c>
      <c r="P9" s="43">
        <f t="shared" si="7"/>
        <v>211.59357664128953</v>
      </c>
      <c r="Q9" s="43">
        <f t="shared" si="8"/>
        <v>150.55010150971174</v>
      </c>
      <c r="R9" s="44">
        <f t="shared" si="9"/>
        <v>209.44989849028826</v>
      </c>
    </row>
    <row r="10" spans="1:18" ht="12.75">
      <c r="A10" s="57">
        <v>3400985</v>
      </c>
      <c r="B10" s="33" t="s">
        <v>183</v>
      </c>
      <c r="C10" s="33" t="s">
        <v>167</v>
      </c>
      <c r="D10" s="33"/>
      <c r="E10" s="70"/>
      <c r="F10" s="70"/>
      <c r="G10" s="33"/>
      <c r="H10" s="33" t="s">
        <v>168</v>
      </c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 t="str">
        <f t="shared" si="3"/>
        <v>JN67CR</v>
      </c>
      <c r="M10" s="33">
        <f t="shared" si="4"/>
        <v>12.166666666666666</v>
      </c>
      <c r="N10" s="33">
        <f t="shared" si="5"/>
        <v>47.708333333333336</v>
      </c>
      <c r="O10" s="34">
        <f t="shared" si="6"/>
        <v>0.10340034866381753</v>
      </c>
      <c r="P10" s="43">
        <f t="shared" si="7"/>
        <v>658.7946414417806</v>
      </c>
      <c r="Q10" s="43">
        <f t="shared" si="8"/>
        <v>153.55688408656755</v>
      </c>
      <c r="R10" s="44">
        <f t="shared" si="9"/>
        <v>153.55688408656755</v>
      </c>
    </row>
    <row r="11" spans="1:18" ht="12.75">
      <c r="A11" s="57">
        <v>3456005</v>
      </c>
      <c r="B11" s="33" t="s">
        <v>223</v>
      </c>
      <c r="C11" s="33" t="s">
        <v>224</v>
      </c>
      <c r="D11" s="33"/>
      <c r="E11" s="70"/>
      <c r="F11" s="70"/>
      <c r="G11" s="33"/>
      <c r="H11" s="33" t="s">
        <v>225</v>
      </c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 t="str">
        <f t="shared" si="3"/>
        <v>JO31BS</v>
      </c>
      <c r="M11" s="33">
        <f t="shared" si="4"/>
        <v>6.083333333333333</v>
      </c>
      <c r="N11" s="33">
        <f t="shared" si="5"/>
        <v>51.75</v>
      </c>
      <c r="O11" s="34">
        <f t="shared" si="6"/>
        <v>0.032761477020173624</v>
      </c>
      <c r="P11" s="43">
        <f t="shared" si="7"/>
        <v>208.73319853863222</v>
      </c>
      <c r="Q11" s="43">
        <f t="shared" si="8"/>
        <v>134.39311380261742</v>
      </c>
      <c r="R11" s="44">
        <f t="shared" si="9"/>
        <v>225.60688619738258</v>
      </c>
    </row>
    <row r="12" spans="1:18" ht="12.75">
      <c r="A12" s="57">
        <v>3456800</v>
      </c>
      <c r="B12" s="33" t="s">
        <v>226</v>
      </c>
      <c r="C12" s="33" t="s">
        <v>227</v>
      </c>
      <c r="D12" s="33"/>
      <c r="E12" s="70"/>
      <c r="F12" s="70"/>
      <c r="G12" s="33"/>
      <c r="H12" s="33" t="s">
        <v>228</v>
      </c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JO40FE</v>
      </c>
      <c r="M12" s="33">
        <f t="shared" si="4"/>
        <v>8.416666666666666</v>
      </c>
      <c r="N12" s="33">
        <f t="shared" si="5"/>
        <v>50.166666666666664</v>
      </c>
      <c r="O12" s="34">
        <f t="shared" si="6"/>
        <v>0.050937417371736515</v>
      </c>
      <c r="P12" s="43">
        <f t="shared" si="7"/>
        <v>324.5375673005449</v>
      </c>
      <c r="Q12" s="43">
        <f t="shared" si="8"/>
        <v>177.90273404356978</v>
      </c>
      <c r="R12" s="44">
        <f t="shared" si="9"/>
        <v>177.90273404356978</v>
      </c>
    </row>
    <row r="13" spans="1:18" ht="12.75">
      <c r="A13" s="57">
        <v>3456830</v>
      </c>
      <c r="B13" s="33" t="s">
        <v>190</v>
      </c>
      <c r="C13" s="33" t="s">
        <v>191</v>
      </c>
      <c r="D13" s="33"/>
      <c r="E13" s="70"/>
      <c r="F13" s="70"/>
      <c r="G13" s="33"/>
      <c r="H13" s="33" t="s">
        <v>192</v>
      </c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JO31FF</v>
      </c>
      <c r="M13" s="33">
        <f t="shared" si="4"/>
        <v>6.416666666666667</v>
      </c>
      <c r="N13" s="33">
        <f t="shared" si="5"/>
        <v>51.208333333333336</v>
      </c>
      <c r="O13" s="34">
        <f t="shared" si="6"/>
        <v>0.038160818988369094</v>
      </c>
      <c r="P13" s="43">
        <f t="shared" si="7"/>
        <v>243.13402602059602</v>
      </c>
      <c r="Q13" s="43">
        <f t="shared" si="8"/>
        <v>148.3083436167651</v>
      </c>
      <c r="R13" s="44">
        <f t="shared" si="9"/>
        <v>211.6916563832349</v>
      </c>
    </row>
    <row r="14" spans="1:18" ht="12.75">
      <c r="A14" s="57">
        <v>3456855</v>
      </c>
      <c r="B14" s="33" t="s">
        <v>198</v>
      </c>
      <c r="C14" s="33" t="s">
        <v>199</v>
      </c>
      <c r="D14" s="33"/>
      <c r="E14" s="70"/>
      <c r="F14" s="70"/>
      <c r="G14" s="33"/>
      <c r="H14" s="33" t="s">
        <v>200</v>
      </c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 t="str">
        <f t="shared" si="3"/>
        <v>JN48WP</v>
      </c>
      <c r="M14" s="33">
        <f t="shared" si="4"/>
        <v>9.833333333333334</v>
      </c>
      <c r="N14" s="33">
        <f t="shared" si="5"/>
        <v>48.625</v>
      </c>
      <c r="O14" s="34">
        <f t="shared" si="6"/>
        <v>0.07973884980279933</v>
      </c>
      <c r="P14" s="43">
        <f t="shared" si="7"/>
        <v>508.0401337485754</v>
      </c>
      <c r="Q14" s="43">
        <f t="shared" si="8"/>
        <v>166.74500598226453</v>
      </c>
      <c r="R14" s="44">
        <f t="shared" si="9"/>
        <v>166.74500598226453</v>
      </c>
    </row>
    <row r="15" spans="1:18" ht="12.75">
      <c r="A15" s="57">
        <v>3456883</v>
      </c>
      <c r="B15" s="33" t="s">
        <v>152</v>
      </c>
      <c r="C15" s="33" t="s">
        <v>153</v>
      </c>
      <c r="D15" s="33"/>
      <c r="E15" s="70"/>
      <c r="F15" s="70"/>
      <c r="G15" s="33"/>
      <c r="H15" s="33" t="s">
        <v>154</v>
      </c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 t="str">
        <f t="shared" si="3"/>
        <v>JN68GI</v>
      </c>
      <c r="M15" s="33">
        <f t="shared" si="4"/>
        <v>12.5</v>
      </c>
      <c r="N15" s="33">
        <f t="shared" si="5"/>
        <v>48.333333333333336</v>
      </c>
      <c r="O15" s="34">
        <f t="shared" si="6"/>
        <v>0.09524661002072143</v>
      </c>
      <c r="P15" s="43">
        <f t="shared" si="7"/>
        <v>606.8447264250225</v>
      </c>
      <c r="Q15" s="43">
        <f t="shared" si="8"/>
        <v>148.79910592167172</v>
      </c>
      <c r="R15" s="44">
        <f t="shared" si="9"/>
        <v>148.79910592167172</v>
      </c>
    </row>
    <row r="16" spans="1:18" ht="12.75">
      <c r="A16" s="57">
        <v>3456885</v>
      </c>
      <c r="B16" s="33" t="s">
        <v>155</v>
      </c>
      <c r="C16" s="33" t="s">
        <v>156</v>
      </c>
      <c r="D16" s="33"/>
      <c r="E16" s="70"/>
      <c r="F16" s="70"/>
      <c r="G16" s="33"/>
      <c r="H16" s="33" t="s">
        <v>157</v>
      </c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 t="str">
        <f t="shared" si="3"/>
        <v>JO61UA</v>
      </c>
      <c r="M16" s="33">
        <f t="shared" si="4"/>
        <v>13.666666666666666</v>
      </c>
      <c r="N16" s="33">
        <f t="shared" si="5"/>
        <v>51</v>
      </c>
      <c r="O16" s="34">
        <f t="shared" si="6"/>
        <v>0.06855456498018575</v>
      </c>
      <c r="P16" s="43">
        <f t="shared" si="7"/>
        <v>436.78169985825747</v>
      </c>
      <c r="Q16" s="43">
        <f t="shared" si="8"/>
        <v>119.86081795296062</v>
      </c>
      <c r="R16" s="44">
        <f t="shared" si="9"/>
        <v>119.86081795296062</v>
      </c>
    </row>
    <row r="17" spans="1:18" ht="12.75">
      <c r="A17" s="57">
        <v>3456965</v>
      </c>
      <c r="B17" s="33" t="s">
        <v>37</v>
      </c>
      <c r="C17" s="33" t="s">
        <v>38</v>
      </c>
      <c r="D17" s="33"/>
      <c r="E17" s="70"/>
      <c r="F17" s="70"/>
      <c r="G17" s="33"/>
      <c r="H17" s="33" t="s">
        <v>39</v>
      </c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 t="str">
        <f t="shared" si="3"/>
        <v>JN59PL</v>
      </c>
      <c r="M17" s="33">
        <f t="shared" si="4"/>
        <v>11.25</v>
      </c>
      <c r="N17" s="33">
        <f t="shared" si="5"/>
        <v>49.458333333333336</v>
      </c>
      <c r="O17" s="34">
        <f t="shared" si="6"/>
        <v>0.07123061500023398</v>
      </c>
      <c r="P17" s="43">
        <f t="shared" si="7"/>
        <v>453.83161735099077</v>
      </c>
      <c r="Q17" s="43">
        <f t="shared" si="8"/>
        <v>151.44608610816562</v>
      </c>
      <c r="R17" s="44">
        <f t="shared" si="9"/>
        <v>151.44608610816562</v>
      </c>
    </row>
    <row r="18" spans="1:18" ht="12.75">
      <c r="A18" s="57">
        <v>3456980</v>
      </c>
      <c r="B18" s="33" t="s">
        <v>180</v>
      </c>
      <c r="C18" s="33" t="s">
        <v>181</v>
      </c>
      <c r="D18" s="33"/>
      <c r="E18" s="70"/>
      <c r="F18" s="70"/>
      <c r="G18" s="33"/>
      <c r="H18" s="33" t="s">
        <v>182</v>
      </c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 t="str">
        <f t="shared" si="3"/>
        <v>JO31CV</v>
      </c>
      <c r="M18" s="33">
        <f t="shared" si="4"/>
        <v>6.166666666666667</v>
      </c>
      <c r="N18" s="33">
        <f t="shared" si="5"/>
        <v>51.875</v>
      </c>
      <c r="O18" s="34">
        <f t="shared" si="6"/>
        <v>0.030578570757156642</v>
      </c>
      <c r="P18" s="43">
        <f t="shared" si="7"/>
        <v>194.82524786507213</v>
      </c>
      <c r="Q18" s="43">
        <f t="shared" si="8"/>
        <v>132.77053453156307</v>
      </c>
      <c r="R18" s="44">
        <f t="shared" si="9"/>
        <v>227.22946546843693</v>
      </c>
    </row>
    <row r="19" spans="1:18" ht="12.75">
      <c r="A19" s="57">
        <v>5660840</v>
      </c>
      <c r="B19" s="33" t="s">
        <v>28</v>
      </c>
      <c r="C19" s="33" t="s">
        <v>29</v>
      </c>
      <c r="D19" s="33"/>
      <c r="E19" s="70"/>
      <c r="F19" s="70"/>
      <c r="G19" s="33"/>
      <c r="H19" s="33" t="s">
        <v>30</v>
      </c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 t="str">
        <f t="shared" si="3"/>
        <v>JO50WC</v>
      </c>
      <c r="M19" s="33">
        <f t="shared" si="4"/>
        <v>11.833333333333334</v>
      </c>
      <c r="N19" s="33">
        <f t="shared" si="5"/>
        <v>50.083333333333336</v>
      </c>
      <c r="O19" s="34">
        <f t="shared" si="6"/>
        <v>0.06518799658681118</v>
      </c>
      <c r="P19" s="43">
        <f t="shared" si="7"/>
        <v>415.33228265355007</v>
      </c>
      <c r="Q19" s="43">
        <f t="shared" si="8"/>
        <v>142.00071641995498</v>
      </c>
      <c r="R19" s="44">
        <f t="shared" si="9"/>
        <v>142.00071641995498</v>
      </c>
    </row>
    <row r="20" spans="1:18" ht="12.75">
      <c r="A20" s="57">
        <v>5670800</v>
      </c>
      <c r="B20" s="33" t="s">
        <v>226</v>
      </c>
      <c r="C20" s="33" t="s">
        <v>227</v>
      </c>
      <c r="D20" s="33"/>
      <c r="E20" s="70"/>
      <c r="F20" s="70"/>
      <c r="G20" s="33"/>
      <c r="H20" s="33" t="s">
        <v>228</v>
      </c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 t="str">
        <f t="shared" si="3"/>
        <v>JO40FE</v>
      </c>
      <c r="M20" s="33">
        <f t="shared" si="4"/>
        <v>8.416666666666666</v>
      </c>
      <c r="N20" s="33">
        <f t="shared" si="5"/>
        <v>50.166666666666664</v>
      </c>
      <c r="O20" s="34">
        <f t="shared" si="6"/>
        <v>0.050937417371736515</v>
      </c>
      <c r="P20" s="43">
        <f t="shared" si="7"/>
        <v>324.5375673005449</v>
      </c>
      <c r="Q20" s="43">
        <f t="shared" si="8"/>
        <v>177.90273404356978</v>
      </c>
      <c r="R20" s="44">
        <f t="shared" si="9"/>
        <v>177.90273404356978</v>
      </c>
    </row>
    <row r="21" spans="1:18" ht="12.75">
      <c r="A21" s="57">
        <v>5670833</v>
      </c>
      <c r="B21" s="33" t="s">
        <v>193</v>
      </c>
      <c r="C21" s="33" t="s">
        <v>194</v>
      </c>
      <c r="D21" s="33"/>
      <c r="E21" s="70"/>
      <c r="F21" s="70"/>
      <c r="G21" s="33"/>
      <c r="H21" s="33" t="s">
        <v>195</v>
      </c>
      <c r="I21" s="33" t="str">
        <f t="shared" si="0"/>
        <v>JO43DC</v>
      </c>
      <c r="J21" s="33">
        <f t="shared" si="1"/>
        <v>8.25</v>
      </c>
      <c r="K21" s="33">
        <f t="shared" si="2"/>
        <v>53.083333333333336</v>
      </c>
      <c r="L21" s="33" t="str">
        <f t="shared" si="3"/>
        <v>JO50WB</v>
      </c>
      <c r="M21" s="33">
        <f t="shared" si="4"/>
        <v>11.833333333333334</v>
      </c>
      <c r="N21" s="33">
        <f t="shared" si="5"/>
        <v>50.041666666666664</v>
      </c>
      <c r="O21" s="34">
        <f t="shared" si="6"/>
        <v>0.06578364459525488</v>
      </c>
      <c r="P21" s="43">
        <f t="shared" si="7"/>
        <v>419.1273348097474</v>
      </c>
      <c r="Q21" s="43">
        <f t="shared" si="8"/>
        <v>142.36600151532843</v>
      </c>
      <c r="R21" s="44">
        <f t="shared" si="9"/>
        <v>142.36600151532843</v>
      </c>
    </row>
    <row r="22" spans="1:18" ht="12.75">
      <c r="A22" s="57">
        <v>5670850</v>
      </c>
      <c r="B22" s="33" t="s">
        <v>197</v>
      </c>
      <c r="C22" s="33" t="s">
        <v>33</v>
      </c>
      <c r="D22" s="33"/>
      <c r="E22" s="70"/>
      <c r="F22" s="70"/>
      <c r="G22" s="33"/>
      <c r="H22" s="33" t="s">
        <v>34</v>
      </c>
      <c r="I22" s="33" t="str">
        <f t="shared" si="0"/>
        <v>JO43DC</v>
      </c>
      <c r="J22" s="33">
        <f t="shared" si="1"/>
        <v>8.25</v>
      </c>
      <c r="K22" s="33">
        <f t="shared" si="2"/>
        <v>53.083333333333336</v>
      </c>
      <c r="L22" s="33" t="str">
        <f t="shared" si="3"/>
        <v>JO62LJ</v>
      </c>
      <c r="M22" s="33">
        <f t="shared" si="4"/>
        <v>12.916666666666666</v>
      </c>
      <c r="N22" s="33">
        <f t="shared" si="5"/>
        <v>52.375</v>
      </c>
      <c r="O22" s="34">
        <f t="shared" si="6"/>
        <v>0.050839444563391956</v>
      </c>
      <c r="P22" s="43">
        <f t="shared" si="7"/>
        <v>323.91335314673915</v>
      </c>
      <c r="Q22" s="43">
        <f t="shared" si="8"/>
        <v>102.2061617967646</v>
      </c>
      <c r="R22" s="44">
        <f t="shared" si="9"/>
        <v>102.2061617967646</v>
      </c>
    </row>
    <row r="23" spans="1:18" ht="12.75">
      <c r="A23" s="57">
        <v>5760000</v>
      </c>
      <c r="B23" s="33" t="s">
        <v>229</v>
      </c>
      <c r="C23" s="33" t="s">
        <v>64</v>
      </c>
      <c r="D23" s="33"/>
      <c r="E23" s="70"/>
      <c r="F23" s="70"/>
      <c r="G23" s="33"/>
      <c r="H23" s="33" t="s">
        <v>230</v>
      </c>
      <c r="I23" s="33" t="str">
        <f t="shared" si="0"/>
        <v>JO43DC</v>
      </c>
      <c r="J23" s="33">
        <f t="shared" si="1"/>
        <v>8.25</v>
      </c>
      <c r="K23" s="33">
        <f t="shared" si="2"/>
        <v>53.083333333333336</v>
      </c>
      <c r="L23" s="33" t="str">
        <f t="shared" si="3"/>
        <v>JN36BK</v>
      </c>
      <c r="M23" s="33">
        <f t="shared" si="4"/>
        <v>6.083333333333333</v>
      </c>
      <c r="N23" s="33">
        <f t="shared" si="5"/>
        <v>46.416666666666664</v>
      </c>
      <c r="O23" s="34">
        <f t="shared" si="6"/>
        <v>0.11887812778788875</v>
      </c>
      <c r="P23" s="43">
        <f t="shared" si="7"/>
        <v>757.4082155749757</v>
      </c>
      <c r="Q23" s="43">
        <f t="shared" si="8"/>
        <v>167.30459914356751</v>
      </c>
      <c r="R23" s="44">
        <f t="shared" si="9"/>
        <v>192.69540085643249</v>
      </c>
    </row>
    <row r="24" spans="1:18" ht="12.75">
      <c r="A24" s="57">
        <v>5760050</v>
      </c>
      <c r="B24" s="33" t="s">
        <v>223</v>
      </c>
      <c r="C24" s="33" t="s">
        <v>224</v>
      </c>
      <c r="D24" s="33"/>
      <c r="E24" s="70"/>
      <c r="F24" s="70"/>
      <c r="G24" s="33"/>
      <c r="H24" s="33" t="s">
        <v>225</v>
      </c>
      <c r="I24" s="33" t="str">
        <f t="shared" si="0"/>
        <v>JO43DC</v>
      </c>
      <c r="J24" s="33">
        <f t="shared" si="1"/>
        <v>8.25</v>
      </c>
      <c r="K24" s="33">
        <f t="shared" si="2"/>
        <v>53.083333333333336</v>
      </c>
      <c r="L24" s="33" t="str">
        <f t="shared" si="3"/>
        <v>JO31BS</v>
      </c>
      <c r="M24" s="33">
        <f t="shared" si="4"/>
        <v>6.083333333333333</v>
      </c>
      <c r="N24" s="33">
        <f t="shared" si="5"/>
        <v>51.75</v>
      </c>
      <c r="O24" s="34">
        <f t="shared" si="6"/>
        <v>0.032761477020173624</v>
      </c>
      <c r="P24" s="43">
        <f t="shared" si="7"/>
        <v>208.73319853863222</v>
      </c>
      <c r="Q24" s="43">
        <f t="shared" si="8"/>
        <v>134.39311380261742</v>
      </c>
      <c r="R24" s="44">
        <f t="shared" si="9"/>
        <v>225.60688619738258</v>
      </c>
    </row>
    <row r="25" spans="1:18" ht="12.75">
      <c r="A25" s="57">
        <v>5760070</v>
      </c>
      <c r="B25" s="33" t="s">
        <v>222</v>
      </c>
      <c r="C25" s="33" t="s">
        <v>220</v>
      </c>
      <c r="D25" s="33"/>
      <c r="E25" s="70"/>
      <c r="F25" s="70"/>
      <c r="G25" s="33"/>
      <c r="H25" s="33" t="s">
        <v>221</v>
      </c>
      <c r="I25" s="33" t="str">
        <f t="shared" si="0"/>
        <v>JO43DC</v>
      </c>
      <c r="J25" s="33">
        <f t="shared" si="1"/>
        <v>8.25</v>
      </c>
      <c r="K25" s="33">
        <f t="shared" si="2"/>
        <v>53.083333333333336</v>
      </c>
      <c r="L25" s="33" t="str">
        <f t="shared" si="3"/>
        <v>JO31MC</v>
      </c>
      <c r="M25" s="33">
        <f t="shared" si="4"/>
        <v>7</v>
      </c>
      <c r="N25" s="33">
        <f t="shared" si="5"/>
        <v>51.083333333333336</v>
      </c>
      <c r="O25" s="34">
        <f t="shared" si="6"/>
        <v>0.037391101995301046</v>
      </c>
      <c r="P25" s="43">
        <f t="shared" si="7"/>
        <v>238.22992814266155</v>
      </c>
      <c r="Q25" s="43">
        <f t="shared" si="8"/>
        <v>158.49474813929965</v>
      </c>
      <c r="R25" s="44">
        <f t="shared" si="9"/>
        <v>201.50525186070035</v>
      </c>
    </row>
    <row r="26" spans="1:18" ht="12.75">
      <c r="A26" s="57">
        <v>5760830</v>
      </c>
      <c r="B26" s="33" t="s">
        <v>190</v>
      </c>
      <c r="C26" s="33" t="s">
        <v>191</v>
      </c>
      <c r="D26" s="33"/>
      <c r="E26" s="70"/>
      <c r="F26" s="70"/>
      <c r="G26" s="33"/>
      <c r="H26" s="33" t="s">
        <v>192</v>
      </c>
      <c r="I26" s="33" t="str">
        <f t="shared" si="0"/>
        <v>JO43DC</v>
      </c>
      <c r="J26" s="33">
        <f t="shared" si="1"/>
        <v>8.25</v>
      </c>
      <c r="K26" s="33">
        <f t="shared" si="2"/>
        <v>53.083333333333336</v>
      </c>
      <c r="L26" s="33" t="str">
        <f t="shared" si="3"/>
        <v>JO31FF</v>
      </c>
      <c r="M26" s="33">
        <f t="shared" si="4"/>
        <v>6.416666666666667</v>
      </c>
      <c r="N26" s="33">
        <f t="shared" si="5"/>
        <v>51.208333333333336</v>
      </c>
      <c r="O26" s="34">
        <f t="shared" si="6"/>
        <v>0.038160818988369094</v>
      </c>
      <c r="P26" s="43">
        <f t="shared" si="7"/>
        <v>243.13402602059602</v>
      </c>
      <c r="Q26" s="43">
        <f t="shared" si="8"/>
        <v>148.3083436167651</v>
      </c>
      <c r="R26" s="44">
        <f t="shared" si="9"/>
        <v>211.6916563832349</v>
      </c>
    </row>
    <row r="27" spans="1:18" ht="12.75">
      <c r="A27" s="57">
        <v>5760855</v>
      </c>
      <c r="B27" s="33" t="s">
        <v>198</v>
      </c>
      <c r="C27" s="33" t="s">
        <v>199</v>
      </c>
      <c r="D27" s="33"/>
      <c r="E27" s="70"/>
      <c r="F27" s="70"/>
      <c r="G27" s="33"/>
      <c r="H27" s="33" t="s">
        <v>200</v>
      </c>
      <c r="I27" s="33" t="str">
        <f t="shared" si="0"/>
        <v>JO43DC</v>
      </c>
      <c r="J27" s="33">
        <f t="shared" si="1"/>
        <v>8.25</v>
      </c>
      <c r="K27" s="33">
        <f t="shared" si="2"/>
        <v>53.083333333333336</v>
      </c>
      <c r="L27" s="33" t="str">
        <f t="shared" si="3"/>
        <v>JN48WP</v>
      </c>
      <c r="M27" s="33">
        <f t="shared" si="4"/>
        <v>9.833333333333334</v>
      </c>
      <c r="N27" s="33">
        <f t="shared" si="5"/>
        <v>48.625</v>
      </c>
      <c r="O27" s="34">
        <f t="shared" si="6"/>
        <v>0.07973884980279933</v>
      </c>
      <c r="P27" s="43">
        <f t="shared" si="7"/>
        <v>508.0401337485754</v>
      </c>
      <c r="Q27" s="43">
        <f t="shared" si="8"/>
        <v>166.74500598226453</v>
      </c>
      <c r="R27" s="44">
        <f t="shared" si="9"/>
        <v>166.74500598226453</v>
      </c>
    </row>
    <row r="28" spans="1:18" ht="12.75">
      <c r="A28" s="57">
        <v>5760860</v>
      </c>
      <c r="B28" s="33" t="s">
        <v>231</v>
      </c>
      <c r="C28" s="33" t="s">
        <v>232</v>
      </c>
      <c r="D28" s="33"/>
      <c r="E28" s="70"/>
      <c r="F28" s="70"/>
      <c r="G28" s="33"/>
      <c r="H28" s="33" t="s">
        <v>233</v>
      </c>
      <c r="I28" s="33" t="str">
        <f t="shared" si="0"/>
        <v>JO43DC</v>
      </c>
      <c r="J28" s="33">
        <f t="shared" si="1"/>
        <v>8.25</v>
      </c>
      <c r="K28" s="33">
        <f t="shared" si="2"/>
        <v>53.083333333333336</v>
      </c>
      <c r="L28" s="33" t="str">
        <f t="shared" si="3"/>
        <v>JN69NC</v>
      </c>
      <c r="M28" s="33">
        <f t="shared" si="4"/>
        <v>13.083333333333334</v>
      </c>
      <c r="N28" s="33">
        <f t="shared" si="5"/>
        <v>49.083333333333336</v>
      </c>
      <c r="O28" s="34">
        <f t="shared" si="6"/>
        <v>0.08760530052028748</v>
      </c>
      <c r="P28" s="43">
        <f t="shared" si="7"/>
        <v>558.1596512049076</v>
      </c>
      <c r="Q28" s="43">
        <f t="shared" si="8"/>
        <v>140.8953662342178</v>
      </c>
      <c r="R28" s="44">
        <f t="shared" si="9"/>
        <v>140.8953662342178</v>
      </c>
    </row>
    <row r="29" spans="1:18" ht="12.75">
      <c r="A29" s="57">
        <v>5760865</v>
      </c>
      <c r="B29" s="33" t="s">
        <v>234</v>
      </c>
      <c r="C29" s="33" t="s">
        <v>235</v>
      </c>
      <c r="D29" s="33"/>
      <c r="E29" s="70"/>
      <c r="F29" s="70"/>
      <c r="G29" s="33"/>
      <c r="H29" s="33" t="s">
        <v>123</v>
      </c>
      <c r="I29" s="33" t="str">
        <f t="shared" si="0"/>
        <v>JO43DC</v>
      </c>
      <c r="J29" s="33">
        <f t="shared" si="1"/>
        <v>8.25</v>
      </c>
      <c r="K29" s="33">
        <f t="shared" si="2"/>
        <v>53.083333333333336</v>
      </c>
      <c r="L29" s="33" t="str">
        <f t="shared" si="3"/>
        <v>JN88EF</v>
      </c>
      <c r="M29" s="33">
        <f t="shared" si="4"/>
        <v>16.333333333333332</v>
      </c>
      <c r="N29" s="33">
        <f t="shared" si="5"/>
        <v>48.208333333333336</v>
      </c>
      <c r="O29" s="34">
        <f t="shared" si="6"/>
        <v>0.12332230975022784</v>
      </c>
      <c r="P29" s="43">
        <f t="shared" si="7"/>
        <v>785.7234321116267</v>
      </c>
      <c r="Q29" s="43">
        <f t="shared" si="8"/>
        <v>130.3775382693151</v>
      </c>
      <c r="R29" s="44">
        <f t="shared" si="9"/>
        <v>130.3775382693151</v>
      </c>
    </row>
    <row r="30" spans="1:18" ht="12.75">
      <c r="A30" s="57">
        <v>5760883</v>
      </c>
      <c r="B30" s="33" t="s">
        <v>152</v>
      </c>
      <c r="C30" s="33" t="s">
        <v>153</v>
      </c>
      <c r="D30" s="33"/>
      <c r="E30" s="70"/>
      <c r="F30" s="70"/>
      <c r="G30" s="33"/>
      <c r="H30" s="33" t="s">
        <v>154</v>
      </c>
      <c r="I30" s="33" t="str">
        <f t="shared" si="0"/>
        <v>JO43DC</v>
      </c>
      <c r="J30" s="33">
        <f t="shared" si="1"/>
        <v>8.25</v>
      </c>
      <c r="K30" s="33">
        <f t="shared" si="2"/>
        <v>53.083333333333336</v>
      </c>
      <c r="L30" s="33" t="str">
        <f t="shared" si="3"/>
        <v>JN68GI</v>
      </c>
      <c r="M30" s="33">
        <f t="shared" si="4"/>
        <v>12.5</v>
      </c>
      <c r="N30" s="33">
        <f t="shared" si="5"/>
        <v>48.333333333333336</v>
      </c>
      <c r="O30" s="34">
        <f t="shared" si="6"/>
        <v>0.09524661002072143</v>
      </c>
      <c r="P30" s="43">
        <f t="shared" si="7"/>
        <v>606.8447264250225</v>
      </c>
      <c r="Q30" s="43">
        <f t="shared" si="8"/>
        <v>148.79910592167172</v>
      </c>
      <c r="R30" s="44">
        <f t="shared" si="9"/>
        <v>148.79910592167172</v>
      </c>
    </row>
    <row r="31" spans="1:18" ht="12.75">
      <c r="A31" s="57">
        <v>5760885</v>
      </c>
      <c r="B31" s="33" t="s">
        <v>155</v>
      </c>
      <c r="C31" s="33" t="s">
        <v>156</v>
      </c>
      <c r="D31" s="33"/>
      <c r="E31" s="70"/>
      <c r="F31" s="70"/>
      <c r="G31" s="33"/>
      <c r="H31" s="33" t="s">
        <v>157</v>
      </c>
      <c r="I31" s="33" t="str">
        <f t="shared" si="0"/>
        <v>JO43DC</v>
      </c>
      <c r="J31" s="33">
        <f t="shared" si="1"/>
        <v>8.25</v>
      </c>
      <c r="K31" s="33">
        <f t="shared" si="2"/>
        <v>53.083333333333336</v>
      </c>
      <c r="L31" s="33" t="str">
        <f t="shared" si="3"/>
        <v>JO61UA</v>
      </c>
      <c r="M31" s="33">
        <f t="shared" si="4"/>
        <v>13.666666666666666</v>
      </c>
      <c r="N31" s="33">
        <f t="shared" si="5"/>
        <v>51</v>
      </c>
      <c r="O31" s="34">
        <f t="shared" si="6"/>
        <v>0.06855456498018575</v>
      </c>
      <c r="P31" s="43">
        <f t="shared" si="7"/>
        <v>436.78169985825747</v>
      </c>
      <c r="Q31" s="43">
        <f t="shared" si="8"/>
        <v>119.86081795296062</v>
      </c>
      <c r="R31" s="44">
        <f t="shared" si="9"/>
        <v>119.86081795296062</v>
      </c>
    </row>
    <row r="32" spans="1:18" ht="12.75">
      <c r="A32" s="57">
        <v>5760900</v>
      </c>
      <c r="B32" s="33" t="s">
        <v>236</v>
      </c>
      <c r="C32" s="33" t="s">
        <v>237</v>
      </c>
      <c r="D32" s="33"/>
      <c r="E32" s="70"/>
      <c r="F32" s="70"/>
      <c r="G32" s="33"/>
      <c r="H32" s="33" t="s">
        <v>238</v>
      </c>
      <c r="I32" s="33" t="str">
        <f t="shared" si="0"/>
        <v>JO43DC</v>
      </c>
      <c r="J32" s="33">
        <f t="shared" si="1"/>
        <v>8.25</v>
      </c>
      <c r="K32" s="33">
        <f t="shared" si="2"/>
        <v>53.083333333333336</v>
      </c>
      <c r="L32" s="33" t="str">
        <f t="shared" si="3"/>
        <v>JN48BI</v>
      </c>
      <c r="M32" s="33">
        <f t="shared" si="4"/>
        <v>8.083333333333334</v>
      </c>
      <c r="N32" s="33">
        <f t="shared" si="5"/>
        <v>48.333333333333336</v>
      </c>
      <c r="O32" s="34">
        <f t="shared" si="6"/>
        <v>0.0829235383849567</v>
      </c>
      <c r="P32" s="43">
        <f t="shared" si="7"/>
        <v>528.3307401120746</v>
      </c>
      <c r="Q32" s="43">
        <f t="shared" si="8"/>
        <v>178.66218542621726</v>
      </c>
      <c r="R32" s="44">
        <f t="shared" si="9"/>
        <v>181.33781457378274</v>
      </c>
    </row>
    <row r="33" spans="1:18" ht="12.75">
      <c r="A33" s="57">
        <v>5760905</v>
      </c>
      <c r="B33" s="33" t="s">
        <v>69</v>
      </c>
      <c r="C33" s="33" t="s">
        <v>70</v>
      </c>
      <c r="D33" s="33"/>
      <c r="E33" s="70"/>
      <c r="F33" s="70"/>
      <c r="G33" s="33"/>
      <c r="H33" s="33" t="s">
        <v>71</v>
      </c>
      <c r="I33" s="33" t="str">
        <f t="shared" si="0"/>
        <v>JO43DC</v>
      </c>
      <c r="J33" s="33">
        <f t="shared" si="1"/>
        <v>8.25</v>
      </c>
      <c r="K33" s="33">
        <f t="shared" si="2"/>
        <v>53.083333333333336</v>
      </c>
      <c r="L33" s="33" t="str">
        <f t="shared" si="3"/>
        <v>JO50FU</v>
      </c>
      <c r="M33" s="33">
        <f t="shared" si="4"/>
        <v>10.416666666666666</v>
      </c>
      <c r="N33" s="33">
        <f t="shared" si="5"/>
        <v>50.833333333333336</v>
      </c>
      <c r="O33" s="34">
        <f t="shared" si="6"/>
        <v>0.04565865160218574</v>
      </c>
      <c r="P33" s="43">
        <f t="shared" si="7"/>
        <v>290.904966953006</v>
      </c>
      <c r="Q33" s="43">
        <f t="shared" si="8"/>
        <v>148.45663664015592</v>
      </c>
      <c r="R33" s="44">
        <f t="shared" si="9"/>
        <v>148.45663664015592</v>
      </c>
    </row>
    <row r="34" spans="1:18" ht="12.75">
      <c r="A34" s="57">
        <v>5760945</v>
      </c>
      <c r="B34" s="33" t="s">
        <v>216</v>
      </c>
      <c r="C34" s="33" t="s">
        <v>217</v>
      </c>
      <c r="D34" s="33"/>
      <c r="E34" s="70"/>
      <c r="F34" s="70"/>
      <c r="G34" s="33"/>
      <c r="H34" s="33" t="s">
        <v>218</v>
      </c>
      <c r="I34" s="33" t="str">
        <f t="shared" si="0"/>
        <v>JO43DC</v>
      </c>
      <c r="J34" s="33">
        <f t="shared" si="1"/>
        <v>8.25</v>
      </c>
      <c r="K34" s="33">
        <f t="shared" si="2"/>
        <v>53.083333333333336</v>
      </c>
      <c r="L34" s="33" t="str">
        <f t="shared" si="3"/>
        <v>JN59AS</v>
      </c>
      <c r="M34" s="33">
        <f t="shared" si="4"/>
        <v>10</v>
      </c>
      <c r="N34" s="33">
        <f t="shared" si="5"/>
        <v>49.75</v>
      </c>
      <c r="O34" s="34">
        <f t="shared" si="6"/>
        <v>0.061211734766569714</v>
      </c>
      <c r="P34" s="43">
        <f t="shared" si="7"/>
        <v>389.9983257182456</v>
      </c>
      <c r="Q34" s="43">
        <f t="shared" si="8"/>
        <v>161.18264522422515</v>
      </c>
      <c r="R34" s="44">
        <f t="shared" si="9"/>
        <v>161.18264522422515</v>
      </c>
    </row>
    <row r="35" spans="1:18" ht="12.75">
      <c r="A35" s="57">
        <v>5760960</v>
      </c>
      <c r="B35" s="33" t="s">
        <v>239</v>
      </c>
      <c r="C35" s="33" t="s">
        <v>240</v>
      </c>
      <c r="D35" s="33"/>
      <c r="E35" s="70"/>
      <c r="F35" s="70"/>
      <c r="G35" s="33"/>
      <c r="H35" s="33" t="s">
        <v>241</v>
      </c>
      <c r="I35" s="33" t="str">
        <f t="shared" si="0"/>
        <v>JO43DC</v>
      </c>
      <c r="J35" s="33">
        <f t="shared" si="1"/>
        <v>8.25</v>
      </c>
      <c r="K35" s="33">
        <f t="shared" si="2"/>
        <v>53.083333333333336</v>
      </c>
      <c r="L35" s="33" t="str">
        <f t="shared" si="3"/>
        <v>JN58KR</v>
      </c>
      <c r="M35" s="33">
        <f t="shared" si="4"/>
        <v>10.833333333333334</v>
      </c>
      <c r="N35" s="33">
        <f t="shared" si="5"/>
        <v>48.708333333333336</v>
      </c>
      <c r="O35" s="34">
        <f t="shared" si="6"/>
        <v>0.08146803748047837</v>
      </c>
      <c r="P35" s="43">
        <f t="shared" si="7"/>
        <v>519.0573071993718</v>
      </c>
      <c r="Q35" s="43">
        <f t="shared" si="8"/>
        <v>158.56217898008654</v>
      </c>
      <c r="R35" s="44">
        <f t="shared" si="9"/>
        <v>158.56217898008654</v>
      </c>
    </row>
    <row r="36" spans="1:18" ht="12.75">
      <c r="A36" s="57">
        <v>5760965</v>
      </c>
      <c r="B36" s="33" t="s">
        <v>37</v>
      </c>
      <c r="C36" s="33" t="s">
        <v>38</v>
      </c>
      <c r="D36" s="33"/>
      <c r="E36" s="70"/>
      <c r="F36" s="70"/>
      <c r="G36" s="33"/>
      <c r="H36" s="33" t="s">
        <v>39</v>
      </c>
      <c r="I36" s="33" t="str">
        <f aca="true" t="shared" si="10" ref="I36:I60">UPPER($C$2)</f>
        <v>JO43DC</v>
      </c>
      <c r="J36" s="33">
        <f aca="true" t="shared" si="11" ref="J36:J60">(CODE(MID(I36,1,1))-74)*20+MID(I36,3,1)*2+(CODE(MID(I36,5,1))-65)/12</f>
        <v>8.25</v>
      </c>
      <c r="K36" s="33">
        <f aca="true" t="shared" si="12" ref="K36:K60">(CODE(MID(I36,2,1))-74)*10+MID(I36,4,1)*1+(CODE(MID(I36,6,1))-65)/24</f>
        <v>53.083333333333336</v>
      </c>
      <c r="L36" s="33" t="str">
        <f aca="true" t="shared" si="13" ref="L36:L60">UPPER(C36)</f>
        <v>JN59PL</v>
      </c>
      <c r="M36" s="33">
        <f aca="true" t="shared" si="14" ref="M36:M60">(CODE(MID(L36,1,1))-74)*20+MID(L36,3,1)*2+(CODE(MID(L36,5,1))-65)/12</f>
        <v>11.25</v>
      </c>
      <c r="N36" s="33">
        <f aca="true" t="shared" si="15" ref="N36:N60">(CODE(MID(L36,2,1))-74)*10+MID(L36,4,1)*1+(CODE(MID(L36,6,1))-65)/24</f>
        <v>49.458333333333336</v>
      </c>
      <c r="O36" s="34">
        <f aca="true" t="shared" si="16" ref="O36:O60">ACOS(SIN(N36*PI()/180)*SIN(K36*PI()/180)+COS(N36*PI()/180)*COS(K36*PI()/180)*COS((J36-M36)*PI()/180))</f>
        <v>0.07123061500023398</v>
      </c>
      <c r="P36" s="43">
        <f aca="true" t="shared" si="17" ref="P36:P60">IF(C36="","",6371.3*O36)</f>
        <v>453.83161735099077</v>
      </c>
      <c r="Q36" s="43">
        <f aca="true" t="shared" si="18" ref="Q36:Q60">ACOS((SIN(N36*PI()/180)-SIN(K36*PI()/180)*COS(O36))/(COS(K36*PI()/180)*SIN(O36)))*180/PI()</f>
        <v>151.44608610816562</v>
      </c>
      <c r="R36" s="44">
        <f aca="true" t="shared" si="19" ref="R36:R60">IF(C36="","",IF((SIN((M36-J36)*PI()/180))&lt;0,360-Q36,Q36))</f>
        <v>151.44608610816562</v>
      </c>
    </row>
    <row r="37" spans="1:18" ht="12.75">
      <c r="A37" s="57">
        <v>5760985</v>
      </c>
      <c r="B37" s="33" t="s">
        <v>183</v>
      </c>
      <c r="C37" s="33" t="s">
        <v>167</v>
      </c>
      <c r="D37" s="33"/>
      <c r="E37" s="70"/>
      <c r="F37" s="70"/>
      <c r="G37" s="33"/>
      <c r="H37" s="33" t="s">
        <v>168</v>
      </c>
      <c r="I37" s="33" t="str">
        <f t="shared" si="10"/>
        <v>JO43DC</v>
      </c>
      <c r="J37" s="33">
        <f t="shared" si="11"/>
        <v>8.25</v>
      </c>
      <c r="K37" s="33">
        <f t="shared" si="12"/>
        <v>53.083333333333336</v>
      </c>
      <c r="L37" s="33" t="str">
        <f t="shared" si="13"/>
        <v>JN67CR</v>
      </c>
      <c r="M37" s="33">
        <f t="shared" si="14"/>
        <v>12.166666666666666</v>
      </c>
      <c r="N37" s="33">
        <f t="shared" si="15"/>
        <v>47.708333333333336</v>
      </c>
      <c r="O37" s="34">
        <f t="shared" si="16"/>
        <v>0.10340034866381753</v>
      </c>
      <c r="P37" s="43">
        <f t="shared" si="17"/>
        <v>658.7946414417806</v>
      </c>
      <c r="Q37" s="43">
        <f t="shared" si="18"/>
        <v>153.55688408656755</v>
      </c>
      <c r="R37" s="44">
        <f t="shared" si="19"/>
        <v>153.55688408656755</v>
      </c>
    </row>
    <row r="38" spans="1:18" ht="12.75">
      <c r="A38" s="57"/>
      <c r="B38" s="33"/>
      <c r="C38" s="33"/>
      <c r="D38" s="33"/>
      <c r="E38" s="70"/>
      <c r="F38" s="70"/>
      <c r="G38" s="33"/>
      <c r="H38" s="33"/>
      <c r="I38" s="33" t="str">
        <f t="shared" si="10"/>
        <v>JO43DC</v>
      </c>
      <c r="J38" s="33">
        <f t="shared" si="11"/>
        <v>8.25</v>
      </c>
      <c r="K38" s="33">
        <f t="shared" si="12"/>
        <v>53.083333333333336</v>
      </c>
      <c r="L38" s="33">
        <f t="shared" si="13"/>
      </c>
      <c r="M38" s="33" t="e">
        <f t="shared" si="14"/>
        <v>#VALUE!</v>
      </c>
      <c r="N38" s="33" t="e">
        <f t="shared" si="15"/>
        <v>#VALUE!</v>
      </c>
      <c r="O38" s="34" t="e">
        <f t="shared" si="16"/>
        <v>#VALUE!</v>
      </c>
      <c r="P38" s="43">
        <f t="shared" si="17"/>
      </c>
      <c r="Q38" s="43" t="e">
        <f t="shared" si="18"/>
        <v>#VALUE!</v>
      </c>
      <c r="R38" s="44">
        <f t="shared" si="19"/>
      </c>
    </row>
    <row r="39" spans="1:18" ht="12.75">
      <c r="A39" s="57"/>
      <c r="B39" s="33"/>
      <c r="C39" s="56"/>
      <c r="D39" s="61"/>
      <c r="E39" s="71"/>
      <c r="F39" s="71"/>
      <c r="G39" s="61"/>
      <c r="H39" s="33"/>
      <c r="I39" s="33" t="str">
        <f t="shared" si="10"/>
        <v>JO43DC</v>
      </c>
      <c r="J39" s="33">
        <f t="shared" si="11"/>
        <v>8.25</v>
      </c>
      <c r="K39" s="33">
        <f t="shared" si="12"/>
        <v>53.083333333333336</v>
      </c>
      <c r="L39" s="33">
        <f t="shared" si="13"/>
      </c>
      <c r="M39" s="33" t="e">
        <f t="shared" si="14"/>
        <v>#VALUE!</v>
      </c>
      <c r="N39" s="33" t="e">
        <f t="shared" si="15"/>
        <v>#VALUE!</v>
      </c>
      <c r="O39" s="34" t="e">
        <f t="shared" si="16"/>
        <v>#VALUE!</v>
      </c>
      <c r="P39" s="43">
        <f t="shared" si="17"/>
      </c>
      <c r="Q39" s="43" t="e">
        <f t="shared" si="18"/>
        <v>#VALUE!</v>
      </c>
      <c r="R39" s="44">
        <f t="shared" si="19"/>
      </c>
    </row>
    <row r="40" spans="1:18" ht="12.75">
      <c r="A40" s="57"/>
      <c r="B40" s="33"/>
      <c r="C40" s="33"/>
      <c r="D40" s="33"/>
      <c r="E40" s="70"/>
      <c r="F40" s="70"/>
      <c r="G40" s="33"/>
      <c r="H40" s="33"/>
      <c r="I40" s="33" t="str">
        <f t="shared" si="10"/>
        <v>JO43DC</v>
      </c>
      <c r="J40" s="33">
        <f t="shared" si="11"/>
        <v>8.25</v>
      </c>
      <c r="K40" s="33">
        <f t="shared" si="12"/>
        <v>53.083333333333336</v>
      </c>
      <c r="L40" s="33">
        <f t="shared" si="13"/>
      </c>
      <c r="M40" s="33" t="e">
        <f t="shared" si="14"/>
        <v>#VALUE!</v>
      </c>
      <c r="N40" s="33" t="e">
        <f t="shared" si="15"/>
        <v>#VALUE!</v>
      </c>
      <c r="O40" s="34" t="e">
        <f t="shared" si="16"/>
        <v>#VALUE!</v>
      </c>
      <c r="P40" s="43">
        <f t="shared" si="17"/>
      </c>
      <c r="Q40" s="43" t="e">
        <f t="shared" si="18"/>
        <v>#VALUE!</v>
      </c>
      <c r="R40" s="44">
        <f t="shared" si="19"/>
      </c>
    </row>
    <row r="41" spans="1:18" ht="12.75">
      <c r="A41" s="57"/>
      <c r="B41" s="33"/>
      <c r="C41" s="33"/>
      <c r="D41" s="33"/>
      <c r="E41" s="70"/>
      <c r="F41" s="70"/>
      <c r="G41" s="33"/>
      <c r="H41" s="33"/>
      <c r="I41" s="33" t="str">
        <f t="shared" si="10"/>
        <v>JO43DC</v>
      </c>
      <c r="J41" s="33">
        <f t="shared" si="11"/>
        <v>8.25</v>
      </c>
      <c r="K41" s="33">
        <f t="shared" si="12"/>
        <v>53.083333333333336</v>
      </c>
      <c r="L41" s="33">
        <f t="shared" si="13"/>
      </c>
      <c r="M41" s="33" t="e">
        <f t="shared" si="14"/>
        <v>#VALUE!</v>
      </c>
      <c r="N41" s="33" t="e">
        <f t="shared" si="15"/>
        <v>#VALUE!</v>
      </c>
      <c r="O41" s="34" t="e">
        <f t="shared" si="16"/>
        <v>#VALUE!</v>
      </c>
      <c r="P41" s="43">
        <f t="shared" si="17"/>
      </c>
      <c r="Q41" s="43" t="e">
        <f t="shared" si="18"/>
        <v>#VALUE!</v>
      </c>
      <c r="R41" s="44">
        <f t="shared" si="19"/>
      </c>
    </row>
    <row r="42" spans="1:18" ht="12.75">
      <c r="A42" s="57"/>
      <c r="B42" s="33"/>
      <c r="C42" s="33"/>
      <c r="D42" s="33"/>
      <c r="E42" s="70"/>
      <c r="F42" s="70"/>
      <c r="G42" s="33"/>
      <c r="H42" s="33"/>
      <c r="I42" s="33" t="str">
        <f t="shared" si="10"/>
        <v>JO43DC</v>
      </c>
      <c r="J42" s="33">
        <f t="shared" si="11"/>
        <v>8.25</v>
      </c>
      <c r="K42" s="33">
        <f t="shared" si="12"/>
        <v>53.083333333333336</v>
      </c>
      <c r="L42" s="33">
        <f t="shared" si="13"/>
      </c>
      <c r="M42" s="33" t="e">
        <f t="shared" si="14"/>
        <v>#VALUE!</v>
      </c>
      <c r="N42" s="33" t="e">
        <f t="shared" si="15"/>
        <v>#VALUE!</v>
      </c>
      <c r="O42" s="34" t="e">
        <f t="shared" si="16"/>
        <v>#VALUE!</v>
      </c>
      <c r="P42" s="43">
        <f t="shared" si="17"/>
      </c>
      <c r="Q42" s="43" t="e">
        <f t="shared" si="18"/>
        <v>#VALUE!</v>
      </c>
      <c r="R42" s="44">
        <f t="shared" si="19"/>
      </c>
    </row>
    <row r="43" spans="1:18" ht="12.75">
      <c r="A43" s="57"/>
      <c r="B43" s="33"/>
      <c r="C43" s="33"/>
      <c r="D43" s="33"/>
      <c r="E43" s="70"/>
      <c r="F43" s="70"/>
      <c r="G43" s="33"/>
      <c r="H43" s="33"/>
      <c r="I43" s="33" t="str">
        <f t="shared" si="10"/>
        <v>JO43DC</v>
      </c>
      <c r="J43" s="33">
        <f t="shared" si="11"/>
        <v>8.25</v>
      </c>
      <c r="K43" s="33">
        <f t="shared" si="12"/>
        <v>53.083333333333336</v>
      </c>
      <c r="L43" s="33">
        <f t="shared" si="13"/>
      </c>
      <c r="M43" s="33" t="e">
        <f t="shared" si="14"/>
        <v>#VALUE!</v>
      </c>
      <c r="N43" s="33" t="e">
        <f t="shared" si="15"/>
        <v>#VALUE!</v>
      </c>
      <c r="O43" s="34" t="e">
        <f t="shared" si="16"/>
        <v>#VALUE!</v>
      </c>
      <c r="P43" s="43">
        <f t="shared" si="17"/>
      </c>
      <c r="Q43" s="43" t="e">
        <f t="shared" si="18"/>
        <v>#VALUE!</v>
      </c>
      <c r="R43" s="44">
        <f t="shared" si="19"/>
      </c>
    </row>
    <row r="44" spans="1:18" ht="12.75">
      <c r="A44" s="57"/>
      <c r="B44" s="33"/>
      <c r="C44" s="33"/>
      <c r="D44" s="33"/>
      <c r="E44" s="70"/>
      <c r="F44" s="70"/>
      <c r="G44" s="33"/>
      <c r="H44" s="33"/>
      <c r="I44" s="33" t="str">
        <f t="shared" si="10"/>
        <v>JO43DC</v>
      </c>
      <c r="J44" s="33">
        <f t="shared" si="11"/>
        <v>8.25</v>
      </c>
      <c r="K44" s="33">
        <f t="shared" si="12"/>
        <v>53.083333333333336</v>
      </c>
      <c r="L44" s="33">
        <f t="shared" si="13"/>
      </c>
      <c r="M44" s="33" t="e">
        <f t="shared" si="14"/>
        <v>#VALUE!</v>
      </c>
      <c r="N44" s="33" t="e">
        <f t="shared" si="15"/>
        <v>#VALUE!</v>
      </c>
      <c r="O44" s="34" t="e">
        <f t="shared" si="16"/>
        <v>#VALUE!</v>
      </c>
      <c r="P44" s="43">
        <f t="shared" si="17"/>
      </c>
      <c r="Q44" s="43" t="e">
        <f t="shared" si="18"/>
        <v>#VALUE!</v>
      </c>
      <c r="R44" s="44">
        <f t="shared" si="19"/>
      </c>
    </row>
    <row r="45" spans="1:18" ht="12.75">
      <c r="A45" s="57"/>
      <c r="B45" s="33"/>
      <c r="C45" s="33"/>
      <c r="D45" s="33"/>
      <c r="E45" s="70"/>
      <c r="F45" s="70"/>
      <c r="G45" s="33"/>
      <c r="H45" s="33"/>
      <c r="I45" s="33" t="str">
        <f t="shared" si="10"/>
        <v>JO43DC</v>
      </c>
      <c r="J45" s="33">
        <f t="shared" si="11"/>
        <v>8.25</v>
      </c>
      <c r="K45" s="33">
        <f t="shared" si="12"/>
        <v>53.083333333333336</v>
      </c>
      <c r="L45" s="33">
        <f t="shared" si="13"/>
      </c>
      <c r="M45" s="33" t="e">
        <f t="shared" si="14"/>
        <v>#VALUE!</v>
      </c>
      <c r="N45" s="33" t="e">
        <f t="shared" si="15"/>
        <v>#VALUE!</v>
      </c>
      <c r="O45" s="34" t="e">
        <f t="shared" si="16"/>
        <v>#VALUE!</v>
      </c>
      <c r="P45" s="43">
        <f t="shared" si="17"/>
      </c>
      <c r="Q45" s="43" t="e">
        <f t="shared" si="18"/>
        <v>#VALUE!</v>
      </c>
      <c r="R45" s="44">
        <f t="shared" si="19"/>
      </c>
    </row>
    <row r="46" spans="1:18" ht="12.75">
      <c r="A46" s="57"/>
      <c r="B46" s="33"/>
      <c r="C46" s="33"/>
      <c r="D46" s="33"/>
      <c r="E46" s="70"/>
      <c r="F46" s="70"/>
      <c r="G46" s="33"/>
      <c r="H46" s="33"/>
      <c r="I46" s="33" t="str">
        <f t="shared" si="10"/>
        <v>JO43DC</v>
      </c>
      <c r="J46" s="33">
        <f t="shared" si="11"/>
        <v>8.25</v>
      </c>
      <c r="K46" s="33">
        <f t="shared" si="12"/>
        <v>53.083333333333336</v>
      </c>
      <c r="L46" s="33">
        <f t="shared" si="13"/>
      </c>
      <c r="M46" s="33" t="e">
        <f t="shared" si="14"/>
        <v>#VALUE!</v>
      </c>
      <c r="N46" s="33" t="e">
        <f t="shared" si="15"/>
        <v>#VALUE!</v>
      </c>
      <c r="O46" s="34" t="e">
        <f t="shared" si="16"/>
        <v>#VALUE!</v>
      </c>
      <c r="P46" s="43">
        <f t="shared" si="17"/>
      </c>
      <c r="Q46" s="43" t="e">
        <f t="shared" si="18"/>
        <v>#VALUE!</v>
      </c>
      <c r="R46" s="44">
        <f t="shared" si="19"/>
      </c>
    </row>
    <row r="47" spans="1:18" ht="12.75">
      <c r="A47" s="57"/>
      <c r="B47" s="33"/>
      <c r="C47" s="33"/>
      <c r="D47" s="33"/>
      <c r="E47" s="70"/>
      <c r="F47" s="70"/>
      <c r="G47" s="33"/>
      <c r="H47" s="33"/>
      <c r="I47" s="33" t="str">
        <f t="shared" si="10"/>
        <v>JO43DC</v>
      </c>
      <c r="J47" s="33">
        <f t="shared" si="11"/>
        <v>8.25</v>
      </c>
      <c r="K47" s="33">
        <f t="shared" si="12"/>
        <v>53.083333333333336</v>
      </c>
      <c r="L47" s="33">
        <f t="shared" si="13"/>
      </c>
      <c r="M47" s="33" t="e">
        <f t="shared" si="14"/>
        <v>#VALUE!</v>
      </c>
      <c r="N47" s="33" t="e">
        <f t="shared" si="15"/>
        <v>#VALUE!</v>
      </c>
      <c r="O47" s="34" t="e">
        <f t="shared" si="16"/>
        <v>#VALUE!</v>
      </c>
      <c r="P47" s="43">
        <f t="shared" si="17"/>
      </c>
      <c r="Q47" s="43" t="e">
        <f t="shared" si="18"/>
        <v>#VALUE!</v>
      </c>
      <c r="R47" s="44">
        <f t="shared" si="19"/>
      </c>
    </row>
    <row r="48" spans="1:18" ht="12.75">
      <c r="A48" s="57"/>
      <c r="B48" s="33"/>
      <c r="C48" s="33"/>
      <c r="D48" s="33"/>
      <c r="E48" s="70"/>
      <c r="F48" s="70"/>
      <c r="G48" s="33"/>
      <c r="H48" s="33"/>
      <c r="I48" s="33" t="str">
        <f t="shared" si="10"/>
        <v>JO43DC</v>
      </c>
      <c r="J48" s="33">
        <f t="shared" si="11"/>
        <v>8.25</v>
      </c>
      <c r="K48" s="33">
        <f t="shared" si="12"/>
        <v>53.083333333333336</v>
      </c>
      <c r="L48" s="33">
        <f t="shared" si="13"/>
      </c>
      <c r="M48" s="33" t="e">
        <f t="shared" si="14"/>
        <v>#VALUE!</v>
      </c>
      <c r="N48" s="33" t="e">
        <f t="shared" si="15"/>
        <v>#VALUE!</v>
      </c>
      <c r="O48" s="34" t="e">
        <f t="shared" si="16"/>
        <v>#VALUE!</v>
      </c>
      <c r="P48" s="43">
        <f t="shared" si="17"/>
      </c>
      <c r="Q48" s="43" t="e">
        <f t="shared" si="18"/>
        <v>#VALUE!</v>
      </c>
      <c r="R48" s="44">
        <f t="shared" si="19"/>
      </c>
    </row>
    <row r="49" spans="1:18" ht="12.75">
      <c r="A49" s="57">
        <v>45152985</v>
      </c>
      <c r="B49" s="33" t="s">
        <v>183</v>
      </c>
      <c r="C49" s="33" t="s">
        <v>167</v>
      </c>
      <c r="D49" s="33"/>
      <c r="E49" s="70"/>
      <c r="F49" s="70"/>
      <c r="G49" s="33"/>
      <c r="H49" s="33" t="s">
        <v>168</v>
      </c>
      <c r="I49" s="33" t="str">
        <f t="shared" si="10"/>
        <v>JO43DC</v>
      </c>
      <c r="J49" s="33">
        <f t="shared" si="11"/>
        <v>8.25</v>
      </c>
      <c r="K49" s="33">
        <f t="shared" si="12"/>
        <v>53.083333333333336</v>
      </c>
      <c r="L49" s="33" t="str">
        <f t="shared" si="13"/>
        <v>JN67CR</v>
      </c>
      <c r="M49" s="33">
        <f t="shared" si="14"/>
        <v>12.166666666666666</v>
      </c>
      <c r="N49" s="33">
        <f t="shared" si="15"/>
        <v>47.708333333333336</v>
      </c>
      <c r="O49" s="34">
        <f t="shared" si="16"/>
        <v>0.10340034866381753</v>
      </c>
      <c r="P49" s="43">
        <f t="shared" si="17"/>
        <v>658.7946414417806</v>
      </c>
      <c r="Q49" s="43">
        <f t="shared" si="18"/>
        <v>153.55688408656755</v>
      </c>
      <c r="R49" s="44">
        <f t="shared" si="19"/>
        <v>153.55688408656755</v>
      </c>
    </row>
    <row r="50" spans="1:18" ht="12.75">
      <c r="A50" s="57">
        <v>47088833.3</v>
      </c>
      <c r="B50" s="33" t="s">
        <v>193</v>
      </c>
      <c r="C50" s="33" t="s">
        <v>194</v>
      </c>
      <c r="D50" s="33"/>
      <c r="E50" s="70"/>
      <c r="F50" s="70"/>
      <c r="G50" s="33"/>
      <c r="H50" s="33" t="s">
        <v>195</v>
      </c>
      <c r="I50" s="33" t="str">
        <f t="shared" si="10"/>
        <v>JO43DC</v>
      </c>
      <c r="J50" s="33">
        <f t="shared" si="11"/>
        <v>8.25</v>
      </c>
      <c r="K50" s="33">
        <f t="shared" si="12"/>
        <v>53.083333333333336</v>
      </c>
      <c r="L50" s="33" t="str">
        <f t="shared" si="13"/>
        <v>JO50WB</v>
      </c>
      <c r="M50" s="33">
        <f t="shared" si="14"/>
        <v>11.833333333333334</v>
      </c>
      <c r="N50" s="33">
        <f t="shared" si="15"/>
        <v>50.041666666666664</v>
      </c>
      <c r="O50" s="34">
        <f t="shared" si="16"/>
        <v>0.06578364459525488</v>
      </c>
      <c r="P50" s="43">
        <f t="shared" si="17"/>
        <v>419.1273348097474</v>
      </c>
      <c r="Q50" s="43">
        <f t="shared" si="18"/>
        <v>142.36600151532843</v>
      </c>
      <c r="R50" s="44">
        <f t="shared" si="19"/>
        <v>142.36600151532843</v>
      </c>
    </row>
    <row r="51" spans="1:18" ht="12.75">
      <c r="A51" s="57">
        <v>47088853</v>
      </c>
      <c r="B51" s="33" t="s">
        <v>270</v>
      </c>
      <c r="C51" s="33" t="s">
        <v>271</v>
      </c>
      <c r="D51" s="33"/>
      <c r="E51" s="70"/>
      <c r="F51" s="70"/>
      <c r="G51" s="33"/>
      <c r="H51" s="33" t="s">
        <v>272</v>
      </c>
      <c r="I51" s="33" t="str">
        <f t="shared" si="10"/>
        <v>JO43DC</v>
      </c>
      <c r="J51" s="33">
        <f t="shared" si="11"/>
        <v>8.25</v>
      </c>
      <c r="K51" s="33">
        <f t="shared" si="12"/>
        <v>53.083333333333336</v>
      </c>
      <c r="L51" s="33" t="str">
        <f t="shared" si="13"/>
        <v>JN67AQ</v>
      </c>
      <c r="M51" s="33">
        <f t="shared" si="14"/>
        <v>12</v>
      </c>
      <c r="N51" s="33">
        <f t="shared" si="15"/>
        <v>47.666666666666664</v>
      </c>
      <c r="O51" s="34">
        <f t="shared" si="16"/>
        <v>0.10330802098198055</v>
      </c>
      <c r="P51" s="43">
        <f t="shared" si="17"/>
        <v>658.2063940824927</v>
      </c>
      <c r="Q51" s="43">
        <f t="shared" si="18"/>
        <v>154.7158209337751</v>
      </c>
      <c r="R51" s="44">
        <f t="shared" si="19"/>
        <v>154.7158209337751</v>
      </c>
    </row>
    <row r="52" spans="1:18" ht="12.75">
      <c r="A52" s="57">
        <v>47088865</v>
      </c>
      <c r="B52" s="33" t="s">
        <v>135</v>
      </c>
      <c r="C52" s="33" t="s">
        <v>136</v>
      </c>
      <c r="D52" s="33"/>
      <c r="E52" s="70"/>
      <c r="F52" s="70"/>
      <c r="G52" s="33"/>
      <c r="H52" s="33" t="s">
        <v>137</v>
      </c>
      <c r="I52" s="33" t="str">
        <f t="shared" si="10"/>
        <v>JO43DC</v>
      </c>
      <c r="J52" s="33">
        <f t="shared" si="11"/>
        <v>8.25</v>
      </c>
      <c r="K52" s="33">
        <f t="shared" si="12"/>
        <v>53.083333333333336</v>
      </c>
      <c r="L52" s="33" t="str">
        <f t="shared" si="13"/>
        <v>JO30LX</v>
      </c>
      <c r="M52" s="33">
        <f t="shared" si="14"/>
        <v>6.916666666666667</v>
      </c>
      <c r="N52" s="33">
        <f t="shared" si="15"/>
        <v>50.958333333333336</v>
      </c>
      <c r="O52" s="34">
        <f t="shared" si="16"/>
        <v>0.0397550954418342</v>
      </c>
      <c r="P52" s="43">
        <f t="shared" si="17"/>
        <v>253.29163958855824</v>
      </c>
      <c r="Q52" s="43">
        <f t="shared" si="18"/>
        <v>158.3599868540866</v>
      </c>
      <c r="R52" s="44">
        <f t="shared" si="19"/>
        <v>201.6400131459134</v>
      </c>
    </row>
    <row r="53" spans="1:18" ht="12.75">
      <c r="A53" s="57">
        <v>47088875</v>
      </c>
      <c r="B53" s="33" t="s">
        <v>279</v>
      </c>
      <c r="C53" s="33" t="s">
        <v>280</v>
      </c>
      <c r="D53" s="33"/>
      <c r="E53" s="70"/>
      <c r="F53" s="70"/>
      <c r="G53" s="33"/>
      <c r="H53" s="33" t="s">
        <v>281</v>
      </c>
      <c r="I53" s="33" t="str">
        <f t="shared" si="10"/>
        <v>JO43DC</v>
      </c>
      <c r="J53" s="33">
        <f t="shared" si="11"/>
        <v>8.25</v>
      </c>
      <c r="K53" s="33">
        <f t="shared" si="12"/>
        <v>53.083333333333336</v>
      </c>
      <c r="L53" s="33" t="str">
        <f t="shared" si="13"/>
        <v>JN78DK</v>
      </c>
      <c r="M53" s="33">
        <f t="shared" si="14"/>
        <v>14.25</v>
      </c>
      <c r="N53" s="33">
        <f t="shared" si="15"/>
        <v>48.416666666666664</v>
      </c>
      <c r="O53" s="34">
        <f t="shared" si="16"/>
        <v>0.10491951248103448</v>
      </c>
      <c r="P53" s="43">
        <f t="shared" si="17"/>
        <v>668.473689870415</v>
      </c>
      <c r="Q53" s="43">
        <f t="shared" si="18"/>
        <v>138.51303476449112</v>
      </c>
      <c r="R53" s="44">
        <f t="shared" si="19"/>
        <v>138.51303476449112</v>
      </c>
    </row>
    <row r="54" spans="1:18" ht="12.75">
      <c r="A54" s="57">
        <v>47088895</v>
      </c>
      <c r="B54" s="33" t="s">
        <v>286</v>
      </c>
      <c r="C54" s="33" t="s">
        <v>287</v>
      </c>
      <c r="D54" s="33"/>
      <c r="E54" s="70"/>
      <c r="F54" s="70"/>
      <c r="G54" s="33"/>
      <c r="H54" s="33" t="s">
        <v>288</v>
      </c>
      <c r="I54" s="33" t="str">
        <f t="shared" si="10"/>
        <v>JO43DC</v>
      </c>
      <c r="J54" s="33">
        <f t="shared" si="11"/>
        <v>8.25</v>
      </c>
      <c r="K54" s="33">
        <f t="shared" si="12"/>
        <v>53.083333333333336</v>
      </c>
      <c r="L54" s="33" t="str">
        <f t="shared" si="13"/>
        <v>JN57UU</v>
      </c>
      <c r="M54" s="33">
        <f t="shared" si="14"/>
        <v>11.666666666666666</v>
      </c>
      <c r="N54" s="33">
        <f t="shared" si="15"/>
        <v>47.833333333333336</v>
      </c>
      <c r="O54" s="34">
        <f t="shared" si="16"/>
        <v>0.09915436484201567</v>
      </c>
      <c r="P54" s="43">
        <f t="shared" si="17"/>
        <v>631.7422047179344</v>
      </c>
      <c r="Q54" s="43">
        <f t="shared" si="18"/>
        <v>156.16271868517106</v>
      </c>
      <c r="R54" s="44">
        <f t="shared" si="19"/>
        <v>156.16271868517106</v>
      </c>
    </row>
    <row r="55" spans="1:18" ht="12.75">
      <c r="A55" s="57">
        <v>47088960</v>
      </c>
      <c r="B55" s="33" t="s">
        <v>239</v>
      </c>
      <c r="C55" s="33" t="s">
        <v>240</v>
      </c>
      <c r="D55" s="33"/>
      <c r="E55" s="70"/>
      <c r="F55" s="70"/>
      <c r="G55" s="33"/>
      <c r="H55" s="33" t="s">
        <v>241</v>
      </c>
      <c r="I55" s="33" t="str">
        <f t="shared" si="10"/>
        <v>JO43DC</v>
      </c>
      <c r="J55" s="33">
        <f t="shared" si="11"/>
        <v>8.25</v>
      </c>
      <c r="K55" s="33">
        <f t="shared" si="12"/>
        <v>53.083333333333336</v>
      </c>
      <c r="L55" s="33" t="str">
        <f t="shared" si="13"/>
        <v>JN58KR</v>
      </c>
      <c r="M55" s="33">
        <f t="shared" si="14"/>
        <v>10.833333333333334</v>
      </c>
      <c r="N55" s="33">
        <f t="shared" si="15"/>
        <v>48.708333333333336</v>
      </c>
      <c r="O55" s="34">
        <f t="shared" si="16"/>
        <v>0.08146803748047837</v>
      </c>
      <c r="P55" s="43">
        <f t="shared" si="17"/>
        <v>519.0573071993718</v>
      </c>
      <c r="Q55" s="43">
        <f t="shared" si="18"/>
        <v>158.56217898008654</v>
      </c>
      <c r="R55" s="44">
        <f t="shared" si="19"/>
        <v>158.56217898008654</v>
      </c>
    </row>
    <row r="56" spans="1:18" ht="12.75">
      <c r="A56" s="57">
        <v>47088985</v>
      </c>
      <c r="B56" s="33" t="s">
        <v>183</v>
      </c>
      <c r="C56" s="33" t="s">
        <v>167</v>
      </c>
      <c r="D56" s="33"/>
      <c r="E56" s="70"/>
      <c r="F56" s="70"/>
      <c r="G56" s="33"/>
      <c r="H56" s="33" t="s">
        <v>168</v>
      </c>
      <c r="I56" s="33" t="str">
        <f t="shared" si="10"/>
        <v>JO43DC</v>
      </c>
      <c r="J56" s="33">
        <f t="shared" si="11"/>
        <v>8.25</v>
      </c>
      <c r="K56" s="33">
        <f t="shared" si="12"/>
        <v>53.083333333333336</v>
      </c>
      <c r="L56" s="33" t="str">
        <f t="shared" si="13"/>
        <v>JN67CR</v>
      </c>
      <c r="M56" s="33">
        <f t="shared" si="14"/>
        <v>12.166666666666666</v>
      </c>
      <c r="N56" s="33">
        <f t="shared" si="15"/>
        <v>47.708333333333336</v>
      </c>
      <c r="O56" s="34">
        <f t="shared" si="16"/>
        <v>0.10340034866381753</v>
      </c>
      <c r="P56" s="43">
        <f t="shared" si="17"/>
        <v>658.7946414417806</v>
      </c>
      <c r="Q56" s="43">
        <f t="shared" si="18"/>
        <v>153.55688408656755</v>
      </c>
      <c r="R56" s="44">
        <f t="shared" si="19"/>
        <v>153.55688408656755</v>
      </c>
    </row>
    <row r="57" spans="1:18" ht="12.75">
      <c r="A57" s="57">
        <v>76032833.3</v>
      </c>
      <c r="B57" s="33" t="s">
        <v>193</v>
      </c>
      <c r="C57" s="33" t="s">
        <v>194</v>
      </c>
      <c r="D57" s="33"/>
      <c r="E57" s="70"/>
      <c r="F57" s="70"/>
      <c r="G57" s="33"/>
      <c r="H57" s="33" t="s">
        <v>195</v>
      </c>
      <c r="I57" s="33" t="str">
        <f t="shared" si="10"/>
        <v>JO43DC</v>
      </c>
      <c r="J57" s="33">
        <f t="shared" si="11"/>
        <v>8.25</v>
      </c>
      <c r="K57" s="33">
        <f t="shared" si="12"/>
        <v>53.083333333333336</v>
      </c>
      <c r="L57" s="33" t="str">
        <f t="shared" si="13"/>
        <v>JO50WB</v>
      </c>
      <c r="M57" s="33">
        <f t="shared" si="14"/>
        <v>11.833333333333334</v>
      </c>
      <c r="N57" s="33">
        <f t="shared" si="15"/>
        <v>50.041666666666664</v>
      </c>
      <c r="O57" s="34">
        <f t="shared" si="16"/>
        <v>0.06578364459525488</v>
      </c>
      <c r="P57" s="43">
        <f t="shared" si="17"/>
        <v>419.1273348097474</v>
      </c>
      <c r="Q57" s="43">
        <f t="shared" si="18"/>
        <v>142.36600151532843</v>
      </c>
      <c r="R57" s="44">
        <f t="shared" si="19"/>
        <v>142.36600151532843</v>
      </c>
    </row>
    <row r="58" spans="1:18" ht="12.75">
      <c r="A58" s="57">
        <v>76032895</v>
      </c>
      <c r="B58" s="33" t="s">
        <v>286</v>
      </c>
      <c r="C58" s="33" t="s">
        <v>287</v>
      </c>
      <c r="D58" s="33"/>
      <c r="E58" s="70"/>
      <c r="F58" s="70"/>
      <c r="G58" s="33"/>
      <c r="H58" s="33" t="s">
        <v>288</v>
      </c>
      <c r="I58" s="33" t="str">
        <f t="shared" si="10"/>
        <v>JO43DC</v>
      </c>
      <c r="J58" s="33">
        <f t="shared" si="11"/>
        <v>8.25</v>
      </c>
      <c r="K58" s="33">
        <f t="shared" si="12"/>
        <v>53.083333333333336</v>
      </c>
      <c r="L58" s="33" t="str">
        <f t="shared" si="13"/>
        <v>JN57UU</v>
      </c>
      <c r="M58" s="33">
        <f t="shared" si="14"/>
        <v>11.666666666666666</v>
      </c>
      <c r="N58" s="33">
        <f t="shared" si="15"/>
        <v>47.833333333333336</v>
      </c>
      <c r="O58" s="34">
        <f t="shared" si="16"/>
        <v>0.09915436484201567</v>
      </c>
      <c r="P58" s="43">
        <f t="shared" si="17"/>
        <v>631.7422047179344</v>
      </c>
      <c r="Q58" s="43">
        <f t="shared" si="18"/>
        <v>156.16271868517106</v>
      </c>
      <c r="R58" s="44">
        <f t="shared" si="19"/>
        <v>156.16271868517106</v>
      </c>
    </row>
    <row r="59" spans="1:18" ht="12.75">
      <c r="A59" s="57">
        <v>76032960</v>
      </c>
      <c r="B59" s="33" t="s">
        <v>239</v>
      </c>
      <c r="C59" s="33" t="s">
        <v>240</v>
      </c>
      <c r="D59" s="33"/>
      <c r="E59" s="70"/>
      <c r="F59" s="70"/>
      <c r="G59" s="33"/>
      <c r="H59" s="33" t="s">
        <v>241</v>
      </c>
      <c r="I59" s="33" t="str">
        <f t="shared" si="10"/>
        <v>JO43DC</v>
      </c>
      <c r="J59" s="33">
        <f t="shared" si="11"/>
        <v>8.25</v>
      </c>
      <c r="K59" s="33">
        <f t="shared" si="12"/>
        <v>53.083333333333336</v>
      </c>
      <c r="L59" s="33" t="str">
        <f t="shared" si="13"/>
        <v>JN58KR</v>
      </c>
      <c r="M59" s="33">
        <f t="shared" si="14"/>
        <v>10.833333333333334</v>
      </c>
      <c r="N59" s="33">
        <f t="shared" si="15"/>
        <v>48.708333333333336</v>
      </c>
      <c r="O59" s="34">
        <f t="shared" si="16"/>
        <v>0.08146803748047837</v>
      </c>
      <c r="P59" s="43">
        <f t="shared" si="17"/>
        <v>519.0573071993718</v>
      </c>
      <c r="Q59" s="43">
        <f t="shared" si="18"/>
        <v>158.56217898008654</v>
      </c>
      <c r="R59" s="44">
        <f t="shared" si="19"/>
        <v>158.56217898008654</v>
      </c>
    </row>
    <row r="60" spans="1:18" ht="13.5" thickBot="1">
      <c r="A60" s="62">
        <v>76032985</v>
      </c>
      <c r="B60" s="37" t="s">
        <v>183</v>
      </c>
      <c r="C60" s="37" t="s">
        <v>167</v>
      </c>
      <c r="D60" s="37"/>
      <c r="E60" s="72"/>
      <c r="F60" s="72"/>
      <c r="G60" s="37"/>
      <c r="H60" s="37" t="s">
        <v>168</v>
      </c>
      <c r="I60" s="37" t="str">
        <f t="shared" si="10"/>
        <v>JO43DC</v>
      </c>
      <c r="J60" s="37">
        <f t="shared" si="11"/>
        <v>8.25</v>
      </c>
      <c r="K60" s="37">
        <f t="shared" si="12"/>
        <v>53.083333333333336</v>
      </c>
      <c r="L60" s="37" t="str">
        <f t="shared" si="13"/>
        <v>JN67CR</v>
      </c>
      <c r="M60" s="37">
        <f t="shared" si="14"/>
        <v>12.166666666666666</v>
      </c>
      <c r="N60" s="37">
        <f t="shared" si="15"/>
        <v>47.708333333333336</v>
      </c>
      <c r="O60" s="38">
        <f t="shared" si="16"/>
        <v>0.10340034866381753</v>
      </c>
      <c r="P60" s="43">
        <f t="shared" si="17"/>
        <v>658.7946414417806</v>
      </c>
      <c r="Q60" s="45">
        <f t="shared" si="18"/>
        <v>153.55688408656755</v>
      </c>
      <c r="R60" s="44">
        <f t="shared" si="19"/>
        <v>153.55688408656755</v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R41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C1" s="67" t="str">
        <f>Grunddaten!$C$7</f>
        <v>Wüsting</v>
      </c>
      <c r="H1" s="144">
        <v>38718</v>
      </c>
    </row>
    <row r="2" spans="1:3" ht="19.5" thickBot="1">
      <c r="A2" s="7" t="s">
        <v>311</v>
      </c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5660840</v>
      </c>
      <c r="B4" s="55" t="s">
        <v>28</v>
      </c>
      <c r="C4" s="55" t="s">
        <v>29</v>
      </c>
      <c r="D4" s="55"/>
      <c r="E4" s="65"/>
      <c r="F4" s="65"/>
      <c r="G4" s="55"/>
      <c r="H4" s="55" t="s">
        <v>30</v>
      </c>
      <c r="I4" s="33" t="str">
        <f aca="true" t="shared" si="0" ref="I4:I20">UPPER($C$2)</f>
        <v>JO43DC</v>
      </c>
      <c r="J4" s="33">
        <f aca="true" t="shared" si="1" ref="J4:J20">(CODE(MID(I4,1,1))-74)*20+MID(I4,3,1)*2+(CODE(MID(I4,5,1))-65)/12</f>
        <v>8.25</v>
      </c>
      <c r="K4" s="33">
        <f aca="true" t="shared" si="2" ref="K4:K20">(CODE(MID(I4,2,1))-74)*10+MID(I4,4,1)*1+(CODE(MID(I4,6,1))-65)/24</f>
        <v>53.083333333333336</v>
      </c>
      <c r="L4" s="33" t="str">
        <f aca="true" t="shared" si="3" ref="L4:L20">UPPER(C4)</f>
        <v>JO50WC</v>
      </c>
      <c r="M4" s="33">
        <f aca="true" t="shared" si="4" ref="M4:M20">(CODE(MID(L4,1,1))-74)*20+MID(L4,3,1)*2+(CODE(MID(L4,5,1))-65)/12</f>
        <v>11.833333333333334</v>
      </c>
      <c r="N4" s="33">
        <f aca="true" t="shared" si="5" ref="N4:N20">(CODE(MID(L4,2,1))-74)*10+MID(L4,4,1)*1+(CODE(MID(L4,6,1))-65)/24</f>
        <v>50.083333333333336</v>
      </c>
      <c r="O4" s="34">
        <f aca="true" t="shared" si="6" ref="O4:O20">ACOS(SIN(N4*PI()/180)*SIN(K4*PI()/180)+COS(N4*PI()/180)*COS(K4*PI()/180)*COS((J4-M4)*PI()/180))</f>
        <v>0.06518799658681118</v>
      </c>
      <c r="P4" s="43">
        <f aca="true" t="shared" si="7" ref="P4:P20">IF(C4="","",6371.3*O4)</f>
        <v>415.33228265355007</v>
      </c>
      <c r="Q4" s="43">
        <f aca="true" t="shared" si="8" ref="Q4:Q20">ACOS((SIN(N4*PI()/180)-SIN(K4*PI()/180)*COS(O4))/(COS(K4*PI()/180)*SIN(O4)))*180/PI()</f>
        <v>142.00071641995498</v>
      </c>
      <c r="R4" s="44">
        <f aca="true" t="shared" si="9" ref="R4:R20">IF(C4="","",IF((SIN((M4-J4)*PI()/180))&lt;0,360-Q4,Q4))</f>
        <v>142.00071641995498</v>
      </c>
    </row>
    <row r="5" spans="1:18" ht="12.75">
      <c r="A5" s="31">
        <v>5670800</v>
      </c>
      <c r="B5" s="55" t="s">
        <v>226</v>
      </c>
      <c r="C5" s="55" t="s">
        <v>227</v>
      </c>
      <c r="D5" s="55"/>
      <c r="E5" s="65"/>
      <c r="F5" s="65"/>
      <c r="G5" s="55"/>
      <c r="H5" s="55" t="s">
        <v>228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JO40FE</v>
      </c>
      <c r="M5" s="33">
        <f t="shared" si="4"/>
        <v>8.416666666666666</v>
      </c>
      <c r="N5" s="33">
        <f t="shared" si="5"/>
        <v>50.166666666666664</v>
      </c>
      <c r="O5" s="34">
        <f t="shared" si="6"/>
        <v>0.050937417371736515</v>
      </c>
      <c r="P5" s="43">
        <f t="shared" si="7"/>
        <v>324.5375673005449</v>
      </c>
      <c r="Q5" s="43">
        <f t="shared" si="8"/>
        <v>177.90273404356978</v>
      </c>
      <c r="R5" s="44">
        <f t="shared" si="9"/>
        <v>177.90273404356978</v>
      </c>
    </row>
    <row r="6" spans="1:18" ht="12.75">
      <c r="A6" s="31">
        <v>5670833</v>
      </c>
      <c r="B6" s="55" t="s">
        <v>193</v>
      </c>
      <c r="C6" s="55" t="s">
        <v>194</v>
      </c>
      <c r="D6" s="55"/>
      <c r="E6" s="65"/>
      <c r="F6" s="65"/>
      <c r="G6" s="55"/>
      <c r="H6" s="55" t="s">
        <v>195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JO50WB</v>
      </c>
      <c r="M6" s="33">
        <f t="shared" si="4"/>
        <v>11.833333333333334</v>
      </c>
      <c r="N6" s="33">
        <f t="shared" si="5"/>
        <v>50.041666666666664</v>
      </c>
      <c r="O6" s="34">
        <f t="shared" si="6"/>
        <v>0.06578364459525488</v>
      </c>
      <c r="P6" s="43">
        <f t="shared" si="7"/>
        <v>419.1273348097474</v>
      </c>
      <c r="Q6" s="43">
        <f t="shared" si="8"/>
        <v>142.36600151532843</v>
      </c>
      <c r="R6" s="44">
        <f t="shared" si="9"/>
        <v>142.36600151532843</v>
      </c>
    </row>
    <row r="7" spans="1:18" ht="12.75">
      <c r="A7" s="31">
        <v>5670850</v>
      </c>
      <c r="B7" s="55" t="s">
        <v>197</v>
      </c>
      <c r="C7" s="55" t="s">
        <v>33</v>
      </c>
      <c r="D7" s="55"/>
      <c r="E7" s="65"/>
      <c r="F7" s="65"/>
      <c r="G7" s="55"/>
      <c r="H7" s="55" t="s">
        <v>34</v>
      </c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JO62LJ</v>
      </c>
      <c r="M7" s="33">
        <f t="shared" si="4"/>
        <v>12.916666666666666</v>
      </c>
      <c r="N7" s="33">
        <f t="shared" si="5"/>
        <v>52.375</v>
      </c>
      <c r="O7" s="34">
        <f t="shared" si="6"/>
        <v>0.050839444563391956</v>
      </c>
      <c r="P7" s="43">
        <f t="shared" si="7"/>
        <v>323.91335314673915</v>
      </c>
      <c r="Q7" s="43">
        <f t="shared" si="8"/>
        <v>102.2061617967646</v>
      </c>
      <c r="R7" s="44">
        <f t="shared" si="9"/>
        <v>102.2061617967646</v>
      </c>
    </row>
    <row r="8" spans="1:18" ht="12.75">
      <c r="A8" s="31">
        <v>5760000</v>
      </c>
      <c r="B8" s="55" t="s">
        <v>229</v>
      </c>
      <c r="C8" s="55" t="s">
        <v>64</v>
      </c>
      <c r="D8" s="55"/>
      <c r="E8" s="65"/>
      <c r="F8" s="65"/>
      <c r="G8" s="55"/>
      <c r="H8" s="55" t="s">
        <v>230</v>
      </c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JN36BK</v>
      </c>
      <c r="M8" s="33">
        <f t="shared" si="4"/>
        <v>6.083333333333333</v>
      </c>
      <c r="N8" s="33">
        <f t="shared" si="5"/>
        <v>46.416666666666664</v>
      </c>
      <c r="O8" s="34">
        <f t="shared" si="6"/>
        <v>0.11887812778788875</v>
      </c>
      <c r="P8" s="43">
        <f t="shared" si="7"/>
        <v>757.4082155749757</v>
      </c>
      <c r="Q8" s="43">
        <f t="shared" si="8"/>
        <v>167.30459914356751</v>
      </c>
      <c r="R8" s="44">
        <f t="shared" si="9"/>
        <v>192.69540085643249</v>
      </c>
    </row>
    <row r="9" spans="1:18" ht="12.75">
      <c r="A9" s="31">
        <v>5760050</v>
      </c>
      <c r="B9" s="55" t="s">
        <v>223</v>
      </c>
      <c r="C9" s="55" t="s">
        <v>224</v>
      </c>
      <c r="D9" s="55"/>
      <c r="E9" s="65"/>
      <c r="F9" s="65"/>
      <c r="G9" s="55"/>
      <c r="H9" s="55" t="s">
        <v>225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JO31BS</v>
      </c>
      <c r="M9" s="33">
        <f t="shared" si="4"/>
        <v>6.083333333333333</v>
      </c>
      <c r="N9" s="33">
        <f t="shared" si="5"/>
        <v>51.75</v>
      </c>
      <c r="O9" s="34">
        <f t="shared" si="6"/>
        <v>0.032761477020173624</v>
      </c>
      <c r="P9" s="43">
        <f t="shared" si="7"/>
        <v>208.73319853863222</v>
      </c>
      <c r="Q9" s="43">
        <f t="shared" si="8"/>
        <v>134.39311380261742</v>
      </c>
      <c r="R9" s="44">
        <f t="shared" si="9"/>
        <v>225.60688619738258</v>
      </c>
    </row>
    <row r="10" spans="1:18" ht="12.75">
      <c r="A10" s="31">
        <v>5760070</v>
      </c>
      <c r="B10" s="55" t="s">
        <v>222</v>
      </c>
      <c r="C10" s="55" t="s">
        <v>220</v>
      </c>
      <c r="D10" s="55"/>
      <c r="E10" s="65"/>
      <c r="F10" s="65"/>
      <c r="G10" s="55"/>
      <c r="H10" s="55" t="s">
        <v>221</v>
      </c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 t="str">
        <f t="shared" si="3"/>
        <v>JO31MC</v>
      </c>
      <c r="M10" s="33">
        <f t="shared" si="4"/>
        <v>7</v>
      </c>
      <c r="N10" s="33">
        <f t="shared" si="5"/>
        <v>51.083333333333336</v>
      </c>
      <c r="O10" s="34">
        <f t="shared" si="6"/>
        <v>0.037391101995301046</v>
      </c>
      <c r="P10" s="43">
        <f t="shared" si="7"/>
        <v>238.22992814266155</v>
      </c>
      <c r="Q10" s="43">
        <f t="shared" si="8"/>
        <v>158.49474813929965</v>
      </c>
      <c r="R10" s="44">
        <f t="shared" si="9"/>
        <v>201.50525186070035</v>
      </c>
    </row>
    <row r="11" spans="1:18" ht="12.75">
      <c r="A11" s="31">
        <v>5760830</v>
      </c>
      <c r="B11" s="55" t="s">
        <v>190</v>
      </c>
      <c r="C11" s="55" t="s">
        <v>191</v>
      </c>
      <c r="D11" s="55"/>
      <c r="E11" s="65"/>
      <c r="F11" s="65"/>
      <c r="G11" s="55"/>
      <c r="H11" s="55" t="s">
        <v>192</v>
      </c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 t="str">
        <f t="shared" si="3"/>
        <v>JO31FF</v>
      </c>
      <c r="M11" s="33">
        <f t="shared" si="4"/>
        <v>6.416666666666667</v>
      </c>
      <c r="N11" s="33">
        <f t="shared" si="5"/>
        <v>51.208333333333336</v>
      </c>
      <c r="O11" s="34">
        <f t="shared" si="6"/>
        <v>0.038160818988369094</v>
      </c>
      <c r="P11" s="43">
        <f t="shared" si="7"/>
        <v>243.13402602059602</v>
      </c>
      <c r="Q11" s="43">
        <f t="shared" si="8"/>
        <v>148.3083436167651</v>
      </c>
      <c r="R11" s="44">
        <f t="shared" si="9"/>
        <v>211.6916563832349</v>
      </c>
    </row>
    <row r="12" spans="1:18" ht="12.75">
      <c r="A12" s="31">
        <v>5760855</v>
      </c>
      <c r="B12" s="55" t="s">
        <v>198</v>
      </c>
      <c r="C12" s="55" t="s">
        <v>199</v>
      </c>
      <c r="D12" s="55"/>
      <c r="E12" s="65"/>
      <c r="F12" s="65"/>
      <c r="G12" s="55"/>
      <c r="H12" s="55" t="s">
        <v>200</v>
      </c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JN48WP</v>
      </c>
      <c r="M12" s="33">
        <f t="shared" si="4"/>
        <v>9.833333333333334</v>
      </c>
      <c r="N12" s="33">
        <f t="shared" si="5"/>
        <v>48.625</v>
      </c>
      <c r="O12" s="34">
        <f t="shared" si="6"/>
        <v>0.07973884980279933</v>
      </c>
      <c r="P12" s="43">
        <f t="shared" si="7"/>
        <v>508.0401337485754</v>
      </c>
      <c r="Q12" s="43">
        <f t="shared" si="8"/>
        <v>166.74500598226453</v>
      </c>
      <c r="R12" s="44">
        <f t="shared" si="9"/>
        <v>166.74500598226453</v>
      </c>
    </row>
    <row r="13" spans="1:18" ht="12.75">
      <c r="A13" s="31">
        <v>5760860</v>
      </c>
      <c r="B13" s="55" t="s">
        <v>231</v>
      </c>
      <c r="C13" s="55" t="s">
        <v>232</v>
      </c>
      <c r="D13" s="55"/>
      <c r="E13" s="65"/>
      <c r="F13" s="65"/>
      <c r="G13" s="55"/>
      <c r="H13" s="55" t="s">
        <v>233</v>
      </c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JN69NC</v>
      </c>
      <c r="M13" s="33">
        <f t="shared" si="4"/>
        <v>13.083333333333334</v>
      </c>
      <c r="N13" s="33">
        <f t="shared" si="5"/>
        <v>49.083333333333336</v>
      </c>
      <c r="O13" s="34">
        <f t="shared" si="6"/>
        <v>0.08760530052028748</v>
      </c>
      <c r="P13" s="43">
        <f t="shared" si="7"/>
        <v>558.1596512049076</v>
      </c>
      <c r="Q13" s="43">
        <f t="shared" si="8"/>
        <v>140.8953662342178</v>
      </c>
      <c r="R13" s="44">
        <f t="shared" si="9"/>
        <v>140.8953662342178</v>
      </c>
    </row>
    <row r="14" spans="1:18" ht="12.75">
      <c r="A14" s="31">
        <v>5760865</v>
      </c>
      <c r="B14" s="55" t="s">
        <v>234</v>
      </c>
      <c r="C14" s="55" t="s">
        <v>235</v>
      </c>
      <c r="D14" s="55"/>
      <c r="E14" s="65"/>
      <c r="F14" s="65"/>
      <c r="G14" s="55"/>
      <c r="H14" s="55" t="s">
        <v>123</v>
      </c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 t="str">
        <f t="shared" si="3"/>
        <v>JN88EF</v>
      </c>
      <c r="M14" s="33">
        <f t="shared" si="4"/>
        <v>16.333333333333332</v>
      </c>
      <c r="N14" s="33">
        <f t="shared" si="5"/>
        <v>48.208333333333336</v>
      </c>
      <c r="O14" s="34">
        <f t="shared" si="6"/>
        <v>0.12332230975022784</v>
      </c>
      <c r="P14" s="43">
        <f t="shared" si="7"/>
        <v>785.7234321116267</v>
      </c>
      <c r="Q14" s="43">
        <f t="shared" si="8"/>
        <v>130.3775382693151</v>
      </c>
      <c r="R14" s="44">
        <f t="shared" si="9"/>
        <v>130.3775382693151</v>
      </c>
    </row>
    <row r="15" spans="1:18" ht="12.75">
      <c r="A15" s="31">
        <v>5760883</v>
      </c>
      <c r="B15" s="55" t="s">
        <v>152</v>
      </c>
      <c r="C15" s="55" t="s">
        <v>153</v>
      </c>
      <c r="D15" s="55"/>
      <c r="E15" s="65"/>
      <c r="F15" s="65"/>
      <c r="G15" s="55"/>
      <c r="H15" s="55" t="s">
        <v>154</v>
      </c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 t="str">
        <f t="shared" si="3"/>
        <v>JN68GI</v>
      </c>
      <c r="M15" s="33">
        <f t="shared" si="4"/>
        <v>12.5</v>
      </c>
      <c r="N15" s="33">
        <f t="shared" si="5"/>
        <v>48.333333333333336</v>
      </c>
      <c r="O15" s="34">
        <f t="shared" si="6"/>
        <v>0.09524661002072143</v>
      </c>
      <c r="P15" s="43">
        <f t="shared" si="7"/>
        <v>606.8447264250225</v>
      </c>
      <c r="Q15" s="43">
        <f t="shared" si="8"/>
        <v>148.79910592167172</v>
      </c>
      <c r="R15" s="44">
        <f t="shared" si="9"/>
        <v>148.79910592167172</v>
      </c>
    </row>
    <row r="16" spans="1:18" ht="12.75">
      <c r="A16" s="31">
        <v>5760885</v>
      </c>
      <c r="B16" s="55" t="s">
        <v>155</v>
      </c>
      <c r="C16" s="55" t="s">
        <v>156</v>
      </c>
      <c r="D16" s="55"/>
      <c r="E16" s="65"/>
      <c r="F16" s="65"/>
      <c r="G16" s="55"/>
      <c r="H16" s="55" t="s">
        <v>157</v>
      </c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 t="str">
        <f t="shared" si="3"/>
        <v>JO61UA</v>
      </c>
      <c r="M16" s="33">
        <f t="shared" si="4"/>
        <v>13.666666666666666</v>
      </c>
      <c r="N16" s="33">
        <f t="shared" si="5"/>
        <v>51</v>
      </c>
      <c r="O16" s="34">
        <f t="shared" si="6"/>
        <v>0.06855456498018575</v>
      </c>
      <c r="P16" s="43">
        <f t="shared" si="7"/>
        <v>436.78169985825747</v>
      </c>
      <c r="Q16" s="43">
        <f t="shared" si="8"/>
        <v>119.86081795296062</v>
      </c>
      <c r="R16" s="44">
        <f t="shared" si="9"/>
        <v>119.86081795296062</v>
      </c>
    </row>
    <row r="17" spans="1:18" ht="12.75">
      <c r="A17" s="31">
        <v>5760900</v>
      </c>
      <c r="B17" s="55" t="s">
        <v>236</v>
      </c>
      <c r="C17" s="55" t="s">
        <v>237</v>
      </c>
      <c r="D17" s="55"/>
      <c r="E17" s="65"/>
      <c r="F17" s="65"/>
      <c r="G17" s="55"/>
      <c r="H17" s="55" t="s">
        <v>238</v>
      </c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 t="str">
        <f t="shared" si="3"/>
        <v>JN48BI</v>
      </c>
      <c r="M17" s="33">
        <f t="shared" si="4"/>
        <v>8.083333333333334</v>
      </c>
      <c r="N17" s="33">
        <f t="shared" si="5"/>
        <v>48.333333333333336</v>
      </c>
      <c r="O17" s="34">
        <f t="shared" si="6"/>
        <v>0.0829235383849567</v>
      </c>
      <c r="P17" s="43">
        <f t="shared" si="7"/>
        <v>528.3307401120746</v>
      </c>
      <c r="Q17" s="43">
        <f t="shared" si="8"/>
        <v>178.66218542621726</v>
      </c>
      <c r="R17" s="44">
        <f t="shared" si="9"/>
        <v>181.33781457378274</v>
      </c>
    </row>
    <row r="18" spans="1:18" ht="12.75">
      <c r="A18" s="31">
        <v>5760905</v>
      </c>
      <c r="B18" s="55" t="s">
        <v>69</v>
      </c>
      <c r="C18" s="55" t="s">
        <v>70</v>
      </c>
      <c r="D18" s="55"/>
      <c r="E18" s="65"/>
      <c r="F18" s="65"/>
      <c r="G18" s="55"/>
      <c r="H18" s="55" t="s">
        <v>71</v>
      </c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 t="str">
        <f t="shared" si="3"/>
        <v>JO50FU</v>
      </c>
      <c r="M18" s="33">
        <f t="shared" si="4"/>
        <v>10.416666666666666</v>
      </c>
      <c r="N18" s="33">
        <f t="shared" si="5"/>
        <v>50.833333333333336</v>
      </c>
      <c r="O18" s="34">
        <f t="shared" si="6"/>
        <v>0.04565865160218574</v>
      </c>
      <c r="P18" s="43">
        <f t="shared" si="7"/>
        <v>290.904966953006</v>
      </c>
      <c r="Q18" s="43">
        <f t="shared" si="8"/>
        <v>148.45663664015592</v>
      </c>
      <c r="R18" s="44">
        <f t="shared" si="9"/>
        <v>148.45663664015592</v>
      </c>
    </row>
    <row r="19" spans="1:18" ht="12.75">
      <c r="A19" s="31">
        <v>5760945</v>
      </c>
      <c r="B19" s="55" t="s">
        <v>216</v>
      </c>
      <c r="C19" s="55" t="s">
        <v>217</v>
      </c>
      <c r="D19" s="55"/>
      <c r="E19" s="65"/>
      <c r="F19" s="65"/>
      <c r="G19" s="55"/>
      <c r="H19" s="55" t="s">
        <v>218</v>
      </c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 t="str">
        <f t="shared" si="3"/>
        <v>JN59AS</v>
      </c>
      <c r="M19" s="33">
        <f t="shared" si="4"/>
        <v>10</v>
      </c>
      <c r="N19" s="33">
        <f t="shared" si="5"/>
        <v>49.75</v>
      </c>
      <c r="O19" s="34">
        <f t="shared" si="6"/>
        <v>0.061211734766569714</v>
      </c>
      <c r="P19" s="43">
        <f t="shared" si="7"/>
        <v>389.9983257182456</v>
      </c>
      <c r="Q19" s="43">
        <f t="shared" si="8"/>
        <v>161.18264522422515</v>
      </c>
      <c r="R19" s="44">
        <f t="shared" si="9"/>
        <v>161.18264522422515</v>
      </c>
    </row>
    <row r="20" spans="1:18" ht="12.75">
      <c r="A20" s="31">
        <v>5760960</v>
      </c>
      <c r="B20" s="55" t="s">
        <v>239</v>
      </c>
      <c r="C20" s="55" t="s">
        <v>240</v>
      </c>
      <c r="D20" s="55"/>
      <c r="E20" s="65"/>
      <c r="F20" s="65"/>
      <c r="G20" s="55"/>
      <c r="H20" s="55" t="s">
        <v>241</v>
      </c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 t="str">
        <f t="shared" si="3"/>
        <v>JN58KR</v>
      </c>
      <c r="M20" s="33">
        <f t="shared" si="4"/>
        <v>10.833333333333334</v>
      </c>
      <c r="N20" s="33">
        <f t="shared" si="5"/>
        <v>48.708333333333336</v>
      </c>
      <c r="O20" s="34">
        <f t="shared" si="6"/>
        <v>0.08146803748047837</v>
      </c>
      <c r="P20" s="43">
        <f t="shared" si="7"/>
        <v>519.0573071993718</v>
      </c>
      <c r="Q20" s="43">
        <f t="shared" si="8"/>
        <v>158.56217898008654</v>
      </c>
      <c r="R20" s="44">
        <f t="shared" si="9"/>
        <v>158.56217898008654</v>
      </c>
    </row>
    <row r="21" spans="1:18" ht="12.75">
      <c r="A21" s="31">
        <v>5760965</v>
      </c>
      <c r="B21" s="55" t="s">
        <v>37</v>
      </c>
      <c r="C21" s="55" t="s">
        <v>38</v>
      </c>
      <c r="D21" s="55"/>
      <c r="E21" s="65"/>
      <c r="F21" s="65"/>
      <c r="G21" s="55"/>
      <c r="H21" s="55" t="s">
        <v>39</v>
      </c>
      <c r="I21" s="33" t="str">
        <f aca="true" t="shared" si="10" ref="I21:I41">UPPER($C$2)</f>
        <v>JO43DC</v>
      </c>
      <c r="J21" s="33">
        <f aca="true" t="shared" si="11" ref="J21:J41">(CODE(MID(I21,1,1))-74)*20+MID(I21,3,1)*2+(CODE(MID(I21,5,1))-65)/12</f>
        <v>8.25</v>
      </c>
      <c r="K21" s="33">
        <f aca="true" t="shared" si="12" ref="K21:K41">(CODE(MID(I21,2,1))-74)*10+MID(I21,4,1)*1+(CODE(MID(I21,6,1))-65)/24</f>
        <v>53.083333333333336</v>
      </c>
      <c r="L21" s="33" t="str">
        <f aca="true" t="shared" si="13" ref="L21:L41">UPPER(C21)</f>
        <v>JN59PL</v>
      </c>
      <c r="M21" s="33">
        <f aca="true" t="shared" si="14" ref="M21:M41">(CODE(MID(L21,1,1))-74)*20+MID(L21,3,1)*2+(CODE(MID(L21,5,1))-65)/12</f>
        <v>11.25</v>
      </c>
      <c r="N21" s="33">
        <f aca="true" t="shared" si="15" ref="N21:N41">(CODE(MID(L21,2,1))-74)*10+MID(L21,4,1)*1+(CODE(MID(L21,6,1))-65)/24</f>
        <v>49.458333333333336</v>
      </c>
      <c r="O21" s="34">
        <f aca="true" t="shared" si="16" ref="O21:O41">ACOS(SIN(N21*PI()/180)*SIN(K21*PI()/180)+COS(N21*PI()/180)*COS(K21*PI()/180)*COS((J21-M21)*PI()/180))</f>
        <v>0.07123061500023398</v>
      </c>
      <c r="P21" s="43">
        <f aca="true" t="shared" si="17" ref="P21:P41">IF(C21="","",6371.3*O21)</f>
        <v>453.83161735099077</v>
      </c>
      <c r="Q21" s="43">
        <f aca="true" t="shared" si="18" ref="Q21:Q41">ACOS((SIN(N21*PI()/180)-SIN(K21*PI()/180)*COS(O21))/(COS(K21*PI()/180)*SIN(O21)))*180/PI()</f>
        <v>151.44608610816562</v>
      </c>
      <c r="R21" s="44">
        <f aca="true" t="shared" si="19" ref="R21:R41">IF(C21="","",IF((SIN((M21-J21)*PI()/180))&lt;0,360-Q21,Q21))</f>
        <v>151.44608610816562</v>
      </c>
    </row>
    <row r="22" spans="1:18" ht="12.75">
      <c r="A22" s="31">
        <v>5760985</v>
      </c>
      <c r="B22" s="55" t="s">
        <v>183</v>
      </c>
      <c r="C22" s="55" t="s">
        <v>167</v>
      </c>
      <c r="D22" s="55"/>
      <c r="E22" s="65"/>
      <c r="F22" s="65"/>
      <c r="G22" s="55"/>
      <c r="H22" s="55" t="s">
        <v>168</v>
      </c>
      <c r="I22" s="33" t="str">
        <f t="shared" si="10"/>
        <v>JO43DC</v>
      </c>
      <c r="J22" s="33">
        <f t="shared" si="11"/>
        <v>8.25</v>
      </c>
      <c r="K22" s="33">
        <f t="shared" si="12"/>
        <v>53.083333333333336</v>
      </c>
      <c r="L22" s="33" t="str">
        <f t="shared" si="13"/>
        <v>JN67CR</v>
      </c>
      <c r="M22" s="33">
        <f t="shared" si="14"/>
        <v>12.166666666666666</v>
      </c>
      <c r="N22" s="33">
        <f t="shared" si="15"/>
        <v>47.708333333333336</v>
      </c>
      <c r="O22" s="34">
        <f t="shared" si="16"/>
        <v>0.10340034866381753</v>
      </c>
      <c r="P22" s="43">
        <f t="shared" si="17"/>
        <v>658.7946414417806</v>
      </c>
      <c r="Q22" s="43">
        <f t="shared" si="18"/>
        <v>153.55688408656755</v>
      </c>
      <c r="R22" s="44">
        <f t="shared" si="19"/>
        <v>153.55688408656755</v>
      </c>
    </row>
    <row r="23" spans="1:18" ht="12.75">
      <c r="A23" s="31"/>
      <c r="B23" s="55"/>
      <c r="C23" s="55"/>
      <c r="D23" s="55"/>
      <c r="E23" s="65"/>
      <c r="F23" s="65"/>
      <c r="G23" s="55"/>
      <c r="H23" s="55"/>
      <c r="I23" s="33" t="str">
        <f t="shared" si="10"/>
        <v>JO43DC</v>
      </c>
      <c r="J23" s="33">
        <f t="shared" si="11"/>
        <v>8.25</v>
      </c>
      <c r="K23" s="33">
        <f t="shared" si="12"/>
        <v>53.083333333333336</v>
      </c>
      <c r="L23" s="33">
        <f t="shared" si="13"/>
      </c>
      <c r="M23" s="33" t="e">
        <f t="shared" si="14"/>
        <v>#VALUE!</v>
      </c>
      <c r="N23" s="33" t="e">
        <f t="shared" si="15"/>
        <v>#VALUE!</v>
      </c>
      <c r="O23" s="34" t="e">
        <f t="shared" si="16"/>
        <v>#VALUE!</v>
      </c>
      <c r="P23" s="43">
        <f t="shared" si="17"/>
      </c>
      <c r="Q23" s="43" t="e">
        <f t="shared" si="18"/>
        <v>#VALUE!</v>
      </c>
      <c r="R23" s="44">
        <f t="shared" si="19"/>
      </c>
    </row>
    <row r="24" spans="1:18" ht="12.75">
      <c r="A24" s="31"/>
      <c r="B24" s="55"/>
      <c r="C24" s="60"/>
      <c r="D24" s="60"/>
      <c r="E24" s="69"/>
      <c r="F24" s="69"/>
      <c r="G24" s="60"/>
      <c r="H24" s="55"/>
      <c r="I24" s="33" t="str">
        <f t="shared" si="10"/>
        <v>JO43DC</v>
      </c>
      <c r="J24" s="33">
        <f t="shared" si="11"/>
        <v>8.25</v>
      </c>
      <c r="K24" s="33">
        <f t="shared" si="12"/>
        <v>53.083333333333336</v>
      </c>
      <c r="L24" s="33">
        <f t="shared" si="13"/>
      </c>
      <c r="M24" s="33" t="e">
        <f t="shared" si="14"/>
        <v>#VALUE!</v>
      </c>
      <c r="N24" s="33" t="e">
        <f t="shared" si="15"/>
        <v>#VALUE!</v>
      </c>
      <c r="O24" s="34" t="e">
        <f t="shared" si="16"/>
        <v>#VALUE!</v>
      </c>
      <c r="P24" s="43">
        <f t="shared" si="17"/>
      </c>
      <c r="Q24" s="43" t="e">
        <f t="shared" si="18"/>
        <v>#VALUE!</v>
      </c>
      <c r="R24" s="44">
        <f t="shared" si="19"/>
      </c>
    </row>
    <row r="25" spans="1:18" ht="12.75">
      <c r="A25" s="31"/>
      <c r="B25" s="55"/>
      <c r="C25" s="55"/>
      <c r="D25" s="55"/>
      <c r="E25" s="65"/>
      <c r="F25" s="65"/>
      <c r="G25" s="55"/>
      <c r="H25" s="55"/>
      <c r="I25" s="33" t="str">
        <f t="shared" si="10"/>
        <v>JO43DC</v>
      </c>
      <c r="J25" s="33">
        <f t="shared" si="11"/>
        <v>8.25</v>
      </c>
      <c r="K25" s="33">
        <f t="shared" si="12"/>
        <v>53.083333333333336</v>
      </c>
      <c r="L25" s="33">
        <f t="shared" si="13"/>
      </c>
      <c r="M25" s="33" t="e">
        <f t="shared" si="14"/>
        <v>#VALUE!</v>
      </c>
      <c r="N25" s="33" t="e">
        <f t="shared" si="15"/>
        <v>#VALUE!</v>
      </c>
      <c r="O25" s="34" t="e">
        <f t="shared" si="16"/>
        <v>#VALUE!</v>
      </c>
      <c r="P25" s="43">
        <f t="shared" si="17"/>
      </c>
      <c r="Q25" s="43" t="e">
        <f t="shared" si="18"/>
        <v>#VALUE!</v>
      </c>
      <c r="R25" s="44">
        <f t="shared" si="19"/>
      </c>
    </row>
    <row r="26" spans="1:18" ht="12.75">
      <c r="A26" s="31"/>
      <c r="B26" s="55"/>
      <c r="C26" s="55"/>
      <c r="D26" s="55"/>
      <c r="E26" s="65"/>
      <c r="F26" s="65"/>
      <c r="G26" s="55"/>
      <c r="H26" s="55"/>
      <c r="I26" s="33" t="str">
        <f t="shared" si="10"/>
        <v>JO43DC</v>
      </c>
      <c r="J26" s="33">
        <f t="shared" si="11"/>
        <v>8.25</v>
      </c>
      <c r="K26" s="33">
        <f t="shared" si="12"/>
        <v>53.083333333333336</v>
      </c>
      <c r="L26" s="33">
        <f t="shared" si="13"/>
      </c>
      <c r="M26" s="33" t="e">
        <f t="shared" si="14"/>
        <v>#VALUE!</v>
      </c>
      <c r="N26" s="33" t="e">
        <f t="shared" si="15"/>
        <v>#VALUE!</v>
      </c>
      <c r="O26" s="34" t="e">
        <f t="shared" si="16"/>
        <v>#VALUE!</v>
      </c>
      <c r="P26" s="43">
        <f t="shared" si="17"/>
      </c>
      <c r="Q26" s="43" t="e">
        <f t="shared" si="18"/>
        <v>#VALUE!</v>
      </c>
      <c r="R26" s="44">
        <f t="shared" si="19"/>
      </c>
    </row>
    <row r="27" spans="1:18" ht="12.75">
      <c r="A27" s="31"/>
      <c r="B27" s="55"/>
      <c r="C27" s="55"/>
      <c r="D27" s="55"/>
      <c r="E27" s="65"/>
      <c r="F27" s="65"/>
      <c r="G27" s="55"/>
      <c r="H27" s="55"/>
      <c r="I27" s="33" t="str">
        <f t="shared" si="10"/>
        <v>JO43DC</v>
      </c>
      <c r="J27" s="33">
        <f t="shared" si="11"/>
        <v>8.25</v>
      </c>
      <c r="K27" s="33">
        <f t="shared" si="12"/>
        <v>53.083333333333336</v>
      </c>
      <c r="L27" s="33">
        <f t="shared" si="13"/>
      </c>
      <c r="M27" s="33" t="e">
        <f t="shared" si="14"/>
        <v>#VALUE!</v>
      </c>
      <c r="N27" s="33" t="e">
        <f t="shared" si="15"/>
        <v>#VALUE!</v>
      </c>
      <c r="O27" s="34" t="e">
        <f t="shared" si="16"/>
        <v>#VALUE!</v>
      </c>
      <c r="P27" s="43">
        <f t="shared" si="17"/>
      </c>
      <c r="Q27" s="43" t="e">
        <f t="shared" si="18"/>
        <v>#VALUE!</v>
      </c>
      <c r="R27" s="44">
        <f t="shared" si="19"/>
      </c>
    </row>
    <row r="28" spans="1:18" ht="12.75">
      <c r="A28" s="31"/>
      <c r="B28" s="55"/>
      <c r="C28" s="55"/>
      <c r="D28" s="55"/>
      <c r="E28" s="65"/>
      <c r="F28" s="65"/>
      <c r="G28" s="55"/>
      <c r="H28" s="55"/>
      <c r="I28" s="33" t="str">
        <f t="shared" si="10"/>
        <v>JO43DC</v>
      </c>
      <c r="J28" s="33">
        <f t="shared" si="11"/>
        <v>8.25</v>
      </c>
      <c r="K28" s="33">
        <f t="shared" si="12"/>
        <v>53.083333333333336</v>
      </c>
      <c r="L28" s="33">
        <f t="shared" si="13"/>
      </c>
      <c r="M28" s="33" t="e">
        <f t="shared" si="14"/>
        <v>#VALUE!</v>
      </c>
      <c r="N28" s="33" t="e">
        <f t="shared" si="15"/>
        <v>#VALUE!</v>
      </c>
      <c r="O28" s="34" t="e">
        <f t="shared" si="16"/>
        <v>#VALUE!</v>
      </c>
      <c r="P28" s="43">
        <f t="shared" si="17"/>
      </c>
      <c r="Q28" s="43" t="e">
        <f t="shared" si="18"/>
        <v>#VALUE!</v>
      </c>
      <c r="R28" s="44">
        <f t="shared" si="19"/>
      </c>
    </row>
    <row r="29" spans="1:18" ht="12.75">
      <c r="A29" s="31"/>
      <c r="B29" s="55"/>
      <c r="C29" s="55"/>
      <c r="D29" s="55"/>
      <c r="E29" s="65"/>
      <c r="F29" s="65"/>
      <c r="G29" s="55"/>
      <c r="H29" s="55"/>
      <c r="I29" s="33" t="str">
        <f t="shared" si="10"/>
        <v>JO43DC</v>
      </c>
      <c r="J29" s="33">
        <f t="shared" si="11"/>
        <v>8.25</v>
      </c>
      <c r="K29" s="33">
        <f t="shared" si="12"/>
        <v>53.083333333333336</v>
      </c>
      <c r="L29" s="33">
        <f t="shared" si="13"/>
      </c>
      <c r="M29" s="33" t="e">
        <f t="shared" si="14"/>
        <v>#VALUE!</v>
      </c>
      <c r="N29" s="33" t="e">
        <f t="shared" si="15"/>
        <v>#VALUE!</v>
      </c>
      <c r="O29" s="34" t="e">
        <f t="shared" si="16"/>
        <v>#VALUE!</v>
      </c>
      <c r="P29" s="43">
        <f t="shared" si="17"/>
      </c>
      <c r="Q29" s="43" t="e">
        <f t="shared" si="18"/>
        <v>#VALUE!</v>
      </c>
      <c r="R29" s="44">
        <f t="shared" si="19"/>
      </c>
    </row>
    <row r="30" spans="1:18" ht="12.75">
      <c r="A30" s="31"/>
      <c r="B30" s="55"/>
      <c r="C30" s="55"/>
      <c r="D30" s="55"/>
      <c r="E30" s="65"/>
      <c r="F30" s="65"/>
      <c r="G30" s="55"/>
      <c r="H30" s="55"/>
      <c r="I30" s="33" t="str">
        <f t="shared" si="10"/>
        <v>JO43DC</v>
      </c>
      <c r="J30" s="33">
        <f t="shared" si="11"/>
        <v>8.25</v>
      </c>
      <c r="K30" s="33">
        <f t="shared" si="12"/>
        <v>53.083333333333336</v>
      </c>
      <c r="L30" s="33">
        <f t="shared" si="13"/>
      </c>
      <c r="M30" s="33" t="e">
        <f t="shared" si="14"/>
        <v>#VALUE!</v>
      </c>
      <c r="N30" s="33" t="e">
        <f t="shared" si="15"/>
        <v>#VALUE!</v>
      </c>
      <c r="O30" s="34" t="e">
        <f t="shared" si="16"/>
        <v>#VALUE!</v>
      </c>
      <c r="P30" s="43">
        <f t="shared" si="17"/>
      </c>
      <c r="Q30" s="43" t="e">
        <f t="shared" si="18"/>
        <v>#VALUE!</v>
      </c>
      <c r="R30" s="44">
        <f t="shared" si="19"/>
      </c>
    </row>
    <row r="31" spans="1:18" ht="12.75">
      <c r="A31" s="31"/>
      <c r="B31" s="55"/>
      <c r="C31" s="55"/>
      <c r="D31" s="55"/>
      <c r="E31" s="65"/>
      <c r="F31" s="65"/>
      <c r="G31" s="55"/>
      <c r="H31" s="55"/>
      <c r="I31" s="33" t="str">
        <f t="shared" si="10"/>
        <v>JO43DC</v>
      </c>
      <c r="J31" s="33">
        <f t="shared" si="11"/>
        <v>8.25</v>
      </c>
      <c r="K31" s="33">
        <f t="shared" si="12"/>
        <v>53.083333333333336</v>
      </c>
      <c r="L31" s="33">
        <f t="shared" si="13"/>
      </c>
      <c r="M31" s="33" t="e">
        <f t="shared" si="14"/>
        <v>#VALUE!</v>
      </c>
      <c r="N31" s="33" t="e">
        <f t="shared" si="15"/>
        <v>#VALUE!</v>
      </c>
      <c r="O31" s="34" t="e">
        <f t="shared" si="16"/>
        <v>#VALUE!</v>
      </c>
      <c r="P31" s="43">
        <f t="shared" si="17"/>
      </c>
      <c r="Q31" s="43" t="e">
        <f t="shared" si="18"/>
        <v>#VALUE!</v>
      </c>
      <c r="R31" s="44">
        <f t="shared" si="19"/>
      </c>
    </row>
    <row r="32" spans="1:18" ht="12.75">
      <c r="A32" s="31"/>
      <c r="B32" s="55"/>
      <c r="C32" s="55"/>
      <c r="D32" s="55"/>
      <c r="E32" s="65"/>
      <c r="F32" s="65"/>
      <c r="G32" s="55"/>
      <c r="H32" s="55"/>
      <c r="I32" s="33" t="str">
        <f t="shared" si="10"/>
        <v>JO43DC</v>
      </c>
      <c r="J32" s="33">
        <f t="shared" si="11"/>
        <v>8.25</v>
      </c>
      <c r="K32" s="33">
        <f t="shared" si="12"/>
        <v>53.083333333333336</v>
      </c>
      <c r="L32" s="33">
        <f t="shared" si="13"/>
      </c>
      <c r="M32" s="33" t="e">
        <f t="shared" si="14"/>
        <v>#VALUE!</v>
      </c>
      <c r="N32" s="33" t="e">
        <f t="shared" si="15"/>
        <v>#VALUE!</v>
      </c>
      <c r="O32" s="34" t="e">
        <f t="shared" si="16"/>
        <v>#VALUE!</v>
      </c>
      <c r="P32" s="43">
        <f t="shared" si="17"/>
      </c>
      <c r="Q32" s="43" t="e">
        <f t="shared" si="18"/>
        <v>#VALUE!</v>
      </c>
      <c r="R32" s="44">
        <f t="shared" si="19"/>
      </c>
    </row>
    <row r="33" spans="1:18" ht="12.75">
      <c r="A33" s="31"/>
      <c r="B33" s="55"/>
      <c r="C33" s="55"/>
      <c r="D33" s="55"/>
      <c r="E33" s="65"/>
      <c r="F33" s="65"/>
      <c r="G33" s="55"/>
      <c r="H33" s="55"/>
      <c r="I33" s="33" t="str">
        <f t="shared" si="10"/>
        <v>JO43DC</v>
      </c>
      <c r="J33" s="33">
        <f t="shared" si="11"/>
        <v>8.25</v>
      </c>
      <c r="K33" s="33">
        <f t="shared" si="12"/>
        <v>53.083333333333336</v>
      </c>
      <c r="L33" s="33">
        <f t="shared" si="13"/>
      </c>
      <c r="M33" s="33" t="e">
        <f t="shared" si="14"/>
        <v>#VALUE!</v>
      </c>
      <c r="N33" s="33" t="e">
        <f t="shared" si="15"/>
        <v>#VALUE!</v>
      </c>
      <c r="O33" s="34" t="e">
        <f t="shared" si="16"/>
        <v>#VALUE!</v>
      </c>
      <c r="P33" s="43">
        <f t="shared" si="17"/>
      </c>
      <c r="Q33" s="43" t="e">
        <f t="shared" si="18"/>
        <v>#VALUE!</v>
      </c>
      <c r="R33" s="44">
        <f t="shared" si="19"/>
      </c>
    </row>
    <row r="34" spans="1:18" ht="12.75">
      <c r="A34" s="31"/>
      <c r="B34" s="55"/>
      <c r="C34" s="55"/>
      <c r="D34" s="55"/>
      <c r="E34" s="65"/>
      <c r="F34" s="65"/>
      <c r="G34" s="55"/>
      <c r="H34" s="55"/>
      <c r="I34" s="33" t="str">
        <f t="shared" si="10"/>
        <v>JO43DC</v>
      </c>
      <c r="J34" s="33">
        <f t="shared" si="11"/>
        <v>8.25</v>
      </c>
      <c r="K34" s="33">
        <f t="shared" si="12"/>
        <v>53.083333333333336</v>
      </c>
      <c r="L34" s="33">
        <f t="shared" si="13"/>
      </c>
      <c r="M34" s="33" t="e">
        <f t="shared" si="14"/>
        <v>#VALUE!</v>
      </c>
      <c r="N34" s="33" t="e">
        <f t="shared" si="15"/>
        <v>#VALUE!</v>
      </c>
      <c r="O34" s="34" t="e">
        <f t="shared" si="16"/>
        <v>#VALUE!</v>
      </c>
      <c r="P34" s="43">
        <f t="shared" si="17"/>
      </c>
      <c r="Q34" s="43" t="e">
        <f t="shared" si="18"/>
        <v>#VALUE!</v>
      </c>
      <c r="R34" s="44">
        <f t="shared" si="19"/>
      </c>
    </row>
    <row r="35" spans="1:18" ht="12.75">
      <c r="A35" s="31"/>
      <c r="B35" s="55"/>
      <c r="C35" s="55"/>
      <c r="D35" s="55"/>
      <c r="E35" s="65"/>
      <c r="F35" s="65"/>
      <c r="G35" s="55"/>
      <c r="H35" s="55"/>
      <c r="I35" s="33" t="str">
        <f t="shared" si="10"/>
        <v>JO43DC</v>
      </c>
      <c r="J35" s="33">
        <f t="shared" si="11"/>
        <v>8.25</v>
      </c>
      <c r="K35" s="33">
        <f t="shared" si="12"/>
        <v>53.083333333333336</v>
      </c>
      <c r="L35" s="33">
        <f t="shared" si="13"/>
      </c>
      <c r="M35" s="33" t="e">
        <f t="shared" si="14"/>
        <v>#VALUE!</v>
      </c>
      <c r="N35" s="33" t="e">
        <f t="shared" si="15"/>
        <v>#VALUE!</v>
      </c>
      <c r="O35" s="34" t="e">
        <f t="shared" si="16"/>
        <v>#VALUE!</v>
      </c>
      <c r="P35" s="43">
        <f t="shared" si="17"/>
      </c>
      <c r="Q35" s="43" t="e">
        <f t="shared" si="18"/>
        <v>#VALUE!</v>
      </c>
      <c r="R35" s="44">
        <f t="shared" si="19"/>
      </c>
    </row>
    <row r="36" spans="1:18" ht="12.75">
      <c r="A36" s="31"/>
      <c r="B36" s="55"/>
      <c r="C36" s="55"/>
      <c r="D36" s="55"/>
      <c r="E36" s="65"/>
      <c r="F36" s="65"/>
      <c r="G36" s="55"/>
      <c r="H36" s="55"/>
      <c r="I36" s="33" t="str">
        <f t="shared" si="10"/>
        <v>JO43DC</v>
      </c>
      <c r="J36" s="33">
        <f t="shared" si="11"/>
        <v>8.25</v>
      </c>
      <c r="K36" s="33">
        <f t="shared" si="12"/>
        <v>53.083333333333336</v>
      </c>
      <c r="L36" s="33">
        <f t="shared" si="13"/>
      </c>
      <c r="M36" s="33" t="e">
        <f t="shared" si="14"/>
        <v>#VALUE!</v>
      </c>
      <c r="N36" s="33" t="e">
        <f t="shared" si="15"/>
        <v>#VALUE!</v>
      </c>
      <c r="O36" s="34" t="e">
        <f t="shared" si="16"/>
        <v>#VALUE!</v>
      </c>
      <c r="P36" s="43">
        <f t="shared" si="17"/>
      </c>
      <c r="Q36" s="43" t="e">
        <f t="shared" si="18"/>
        <v>#VALUE!</v>
      </c>
      <c r="R36" s="44">
        <f t="shared" si="19"/>
      </c>
    </row>
    <row r="37" spans="1:18" ht="12.75">
      <c r="A37" s="31"/>
      <c r="B37" s="55"/>
      <c r="C37" s="55"/>
      <c r="D37" s="55"/>
      <c r="E37" s="65"/>
      <c r="F37" s="65"/>
      <c r="G37" s="55"/>
      <c r="H37" s="55"/>
      <c r="I37" s="33" t="str">
        <f t="shared" si="10"/>
        <v>JO43DC</v>
      </c>
      <c r="J37" s="33">
        <f t="shared" si="11"/>
        <v>8.25</v>
      </c>
      <c r="K37" s="33">
        <f t="shared" si="12"/>
        <v>53.083333333333336</v>
      </c>
      <c r="L37" s="33">
        <f t="shared" si="13"/>
      </c>
      <c r="M37" s="33" t="e">
        <f t="shared" si="14"/>
        <v>#VALUE!</v>
      </c>
      <c r="N37" s="33" t="e">
        <f t="shared" si="15"/>
        <v>#VALUE!</v>
      </c>
      <c r="O37" s="34" t="e">
        <f t="shared" si="16"/>
        <v>#VALUE!</v>
      </c>
      <c r="P37" s="43">
        <f t="shared" si="17"/>
      </c>
      <c r="Q37" s="43" t="e">
        <f t="shared" si="18"/>
        <v>#VALUE!</v>
      </c>
      <c r="R37" s="44">
        <f t="shared" si="19"/>
      </c>
    </row>
    <row r="38" spans="1:18" ht="12.75">
      <c r="A38" s="31"/>
      <c r="B38" s="55"/>
      <c r="C38" s="55"/>
      <c r="D38" s="55"/>
      <c r="E38" s="65"/>
      <c r="F38" s="65"/>
      <c r="G38" s="55"/>
      <c r="H38" s="55"/>
      <c r="I38" s="33" t="str">
        <f t="shared" si="10"/>
        <v>JO43DC</v>
      </c>
      <c r="J38" s="33">
        <f t="shared" si="11"/>
        <v>8.25</v>
      </c>
      <c r="K38" s="33">
        <f t="shared" si="12"/>
        <v>53.083333333333336</v>
      </c>
      <c r="L38" s="33">
        <f t="shared" si="13"/>
      </c>
      <c r="M38" s="33" t="e">
        <f t="shared" si="14"/>
        <v>#VALUE!</v>
      </c>
      <c r="N38" s="33" t="e">
        <f t="shared" si="15"/>
        <v>#VALUE!</v>
      </c>
      <c r="O38" s="34" t="e">
        <f t="shared" si="16"/>
        <v>#VALUE!</v>
      </c>
      <c r="P38" s="43">
        <f t="shared" si="17"/>
      </c>
      <c r="Q38" s="43" t="e">
        <f t="shared" si="18"/>
        <v>#VALUE!</v>
      </c>
      <c r="R38" s="44">
        <f t="shared" si="19"/>
      </c>
    </row>
    <row r="39" spans="1:18" ht="12.75">
      <c r="A39" s="31"/>
      <c r="B39" s="55"/>
      <c r="C39" s="55"/>
      <c r="D39" s="55"/>
      <c r="E39" s="65"/>
      <c r="F39" s="65"/>
      <c r="G39" s="55"/>
      <c r="H39" s="55"/>
      <c r="I39" s="33" t="str">
        <f t="shared" si="10"/>
        <v>JO43DC</v>
      </c>
      <c r="J39" s="33">
        <f t="shared" si="11"/>
        <v>8.25</v>
      </c>
      <c r="K39" s="33">
        <f t="shared" si="12"/>
        <v>53.083333333333336</v>
      </c>
      <c r="L39" s="33">
        <f t="shared" si="13"/>
      </c>
      <c r="M39" s="33" t="e">
        <f t="shared" si="14"/>
        <v>#VALUE!</v>
      </c>
      <c r="N39" s="33" t="e">
        <f t="shared" si="15"/>
        <v>#VALUE!</v>
      </c>
      <c r="O39" s="34" t="e">
        <f t="shared" si="16"/>
        <v>#VALUE!</v>
      </c>
      <c r="P39" s="43">
        <f t="shared" si="17"/>
      </c>
      <c r="Q39" s="43" t="e">
        <f t="shared" si="18"/>
        <v>#VALUE!</v>
      </c>
      <c r="R39" s="44">
        <f t="shared" si="19"/>
      </c>
    </row>
    <row r="40" spans="1:18" ht="12.75">
      <c r="A40" s="31"/>
      <c r="B40" s="55"/>
      <c r="C40" s="55"/>
      <c r="D40" s="55"/>
      <c r="E40" s="65"/>
      <c r="F40" s="65"/>
      <c r="G40" s="55"/>
      <c r="H40" s="55"/>
      <c r="I40" s="33" t="str">
        <f t="shared" si="10"/>
        <v>JO43DC</v>
      </c>
      <c r="J40" s="33">
        <f t="shared" si="11"/>
        <v>8.25</v>
      </c>
      <c r="K40" s="33">
        <f t="shared" si="12"/>
        <v>53.083333333333336</v>
      </c>
      <c r="L40" s="33">
        <f t="shared" si="13"/>
      </c>
      <c r="M40" s="33" t="e">
        <f t="shared" si="14"/>
        <v>#VALUE!</v>
      </c>
      <c r="N40" s="33" t="e">
        <f t="shared" si="15"/>
        <v>#VALUE!</v>
      </c>
      <c r="O40" s="34" t="e">
        <f t="shared" si="16"/>
        <v>#VALUE!</v>
      </c>
      <c r="P40" s="43">
        <f t="shared" si="17"/>
      </c>
      <c r="Q40" s="43" t="e">
        <f t="shared" si="18"/>
        <v>#VALUE!</v>
      </c>
      <c r="R40" s="44">
        <f t="shared" si="19"/>
      </c>
    </row>
    <row r="41" spans="1:18" ht="13.5" thickBot="1">
      <c r="A41" s="35"/>
      <c r="B41" s="58"/>
      <c r="C41" s="58"/>
      <c r="D41" s="58"/>
      <c r="E41" s="66"/>
      <c r="F41" s="66"/>
      <c r="G41" s="58"/>
      <c r="H41" s="58"/>
      <c r="I41" s="37" t="str">
        <f t="shared" si="10"/>
        <v>JO43DC</v>
      </c>
      <c r="J41" s="37">
        <f t="shared" si="11"/>
        <v>8.25</v>
      </c>
      <c r="K41" s="37">
        <f t="shared" si="12"/>
        <v>53.083333333333336</v>
      </c>
      <c r="L41" s="37">
        <f t="shared" si="13"/>
      </c>
      <c r="M41" s="37" t="e">
        <f t="shared" si="14"/>
        <v>#VALUE!</v>
      </c>
      <c r="N41" s="37" t="e">
        <f t="shared" si="15"/>
        <v>#VALUE!</v>
      </c>
      <c r="O41" s="38" t="e">
        <f t="shared" si="16"/>
        <v>#VALUE!</v>
      </c>
      <c r="P41" s="45">
        <f t="shared" si="17"/>
      </c>
      <c r="Q41" s="45" t="e">
        <f t="shared" si="18"/>
        <v>#VALUE!</v>
      </c>
      <c r="R41" s="46">
        <f t="shared" si="19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R86"/>
  <sheetViews>
    <sheetView workbookViewId="0" topLeftCell="A1">
      <pane ySplit="2025" topLeftCell="BM1" activePane="bottomLeft" state="split"/>
      <selection pane="topLeft" activeCell="H1" sqref="H1"/>
      <selection pane="bottomLeft" activeCell="H24" sqref="H24"/>
    </sheetView>
  </sheetViews>
  <sheetFormatPr defaultColWidth="11.421875" defaultRowHeight="12.75"/>
  <cols>
    <col min="1" max="1" width="8.7109375" style="39" customWidth="1"/>
    <col min="2" max="3" width="9.7109375" style="26" customWidth="1"/>
    <col min="4" max="4" width="6.7109375" style="26" customWidth="1"/>
    <col min="5" max="5" width="9.7109375" style="51" customWidth="1"/>
    <col min="6" max="6" width="5.7109375" style="51" customWidth="1"/>
    <col min="7" max="7" width="5.7109375" style="26" customWidth="1"/>
    <col min="8" max="8" width="20.7109375" style="26" customWidth="1"/>
    <col min="9" max="15" width="16.28125" style="26" hidden="1" customWidth="1"/>
    <col min="16" max="16" width="5.7109375" style="47" customWidth="1"/>
    <col min="17" max="17" width="0.42578125" style="47" hidden="1" customWidth="1"/>
    <col min="18" max="18" width="7.7109375" style="47" customWidth="1"/>
    <col min="19" max="16384" width="16.28125" style="26" customWidth="1"/>
  </cols>
  <sheetData>
    <row r="1" spans="1:8" ht="18.75">
      <c r="A1" s="7" t="s">
        <v>310</v>
      </c>
      <c r="C1" s="67" t="str">
        <f>Grunddaten!$C$7</f>
        <v>Wüsting</v>
      </c>
      <c r="H1" s="144">
        <v>38771</v>
      </c>
    </row>
    <row r="2" spans="1:3" ht="19.5" thickBot="1">
      <c r="A2" s="7" t="s">
        <v>311</v>
      </c>
      <c r="C2" s="67" t="str">
        <f>UPPER(Grunddaten!$C$11)</f>
        <v>JO43DC</v>
      </c>
    </row>
    <row r="3" spans="1:18" s="79" customFormat="1" ht="50.25" customHeight="1" thickBot="1">
      <c r="A3" s="73" t="s">
        <v>318</v>
      </c>
      <c r="B3" s="74" t="s">
        <v>307</v>
      </c>
      <c r="C3" s="74" t="s">
        <v>308</v>
      </c>
      <c r="D3" s="74" t="s">
        <v>736</v>
      </c>
      <c r="E3" s="74" t="s">
        <v>732</v>
      </c>
      <c r="F3" s="74" t="s">
        <v>733</v>
      </c>
      <c r="G3" s="74" t="s">
        <v>734</v>
      </c>
      <c r="H3" s="74" t="s">
        <v>309</v>
      </c>
      <c r="I3" s="75" t="s">
        <v>5</v>
      </c>
      <c r="J3" s="75" t="s">
        <v>4</v>
      </c>
      <c r="K3" s="75" t="s">
        <v>3</v>
      </c>
      <c r="L3" s="75" t="s">
        <v>5</v>
      </c>
      <c r="M3" s="75" t="s">
        <v>4</v>
      </c>
      <c r="N3" s="75" t="s">
        <v>3</v>
      </c>
      <c r="O3" s="75" t="s">
        <v>2</v>
      </c>
      <c r="P3" s="76" t="s">
        <v>317</v>
      </c>
      <c r="Q3" s="77" t="s">
        <v>1</v>
      </c>
      <c r="R3" s="78" t="s">
        <v>0</v>
      </c>
    </row>
    <row r="4" spans="1:18" ht="12.75">
      <c r="A4" s="31">
        <v>10357875</v>
      </c>
      <c r="B4" s="55" t="s">
        <v>242</v>
      </c>
      <c r="C4" s="55" t="s">
        <v>243</v>
      </c>
      <c r="D4" s="55"/>
      <c r="E4" s="65"/>
      <c r="F4" s="65"/>
      <c r="G4" s="55"/>
      <c r="H4" s="55" t="s">
        <v>244</v>
      </c>
      <c r="I4" s="33" t="str">
        <f aca="true" t="shared" si="0" ref="I4:I22">UPPER($C$2)</f>
        <v>JO43DC</v>
      </c>
      <c r="J4" s="33">
        <f aca="true" t="shared" si="1" ref="J4:J22">(CODE(MID(I4,1,1))-74)*20+MID(I4,3,1)*2+(CODE(MID(I4,5,1))-65)/12</f>
        <v>8.25</v>
      </c>
      <c r="K4" s="33">
        <f aca="true" t="shared" si="2" ref="K4:K22">(CODE(MID(I4,2,1))-74)*10+MID(I4,4,1)*1+(CODE(MID(I4,6,1))-65)/24</f>
        <v>53.083333333333336</v>
      </c>
      <c r="L4" s="33" t="str">
        <f aca="true" t="shared" si="3" ref="L4:L22">UPPER(C4)</f>
        <v>JN58TE</v>
      </c>
      <c r="M4" s="33">
        <f aca="true" t="shared" si="4" ref="M4:M22">(CODE(MID(L4,1,1))-74)*20+MID(L4,3,1)*2+(CODE(MID(L4,5,1))-65)/12</f>
        <v>11.583333333333334</v>
      </c>
      <c r="N4" s="33">
        <f aca="true" t="shared" si="5" ref="N4:N22">(CODE(MID(L4,2,1))-74)*10+MID(L4,4,1)*1+(CODE(MID(L4,6,1))-65)/24</f>
        <v>48.166666666666664</v>
      </c>
      <c r="O4" s="34">
        <f aca="true" t="shared" si="6" ref="O4:O22">ACOS(SIN(N4*PI()/180)*SIN(K4*PI()/180)+COS(N4*PI()/180)*COS(K4*PI()/180)*COS((J4-M4)*PI()/180))</f>
        <v>0.09338670260574378</v>
      </c>
      <c r="P4" s="43">
        <f aca="true" t="shared" si="7" ref="P4:P51">IF(C4="","",6371.3*O4)</f>
        <v>594.9946983119753</v>
      </c>
      <c r="Q4" s="43">
        <f aca="true" t="shared" si="8" ref="Q4:Q22">ACOS((SIN(N4*PI()/180)-SIN(K4*PI()/180)*COS(O4))/(COS(K4*PI()/180)*SIN(O4)))*180/PI()</f>
        <v>155.42566436502176</v>
      </c>
      <c r="R4" s="44">
        <f>IF(C4="","",IF((SIN((M4-J4)*PI()/180))&lt;0,360-Q4,Q4))</f>
        <v>155.42566436502176</v>
      </c>
    </row>
    <row r="5" spans="1:18" ht="12.75">
      <c r="A5" s="31">
        <v>10368000</v>
      </c>
      <c r="B5" s="55" t="s">
        <v>245</v>
      </c>
      <c r="C5" s="55" t="s">
        <v>246</v>
      </c>
      <c r="D5" s="55"/>
      <c r="E5" s="65"/>
      <c r="F5" s="65"/>
      <c r="G5" s="55"/>
      <c r="H5" s="55" t="s">
        <v>247</v>
      </c>
      <c r="I5" s="33" t="str">
        <f t="shared" si="0"/>
        <v>JO43DC</v>
      </c>
      <c r="J5" s="33">
        <f t="shared" si="1"/>
        <v>8.25</v>
      </c>
      <c r="K5" s="33">
        <f t="shared" si="2"/>
        <v>53.083333333333336</v>
      </c>
      <c r="L5" s="33" t="str">
        <f t="shared" si="3"/>
        <v>JO60JM</v>
      </c>
      <c r="M5" s="33">
        <f t="shared" si="4"/>
        <v>12.75</v>
      </c>
      <c r="N5" s="33">
        <f t="shared" si="5"/>
        <v>50.5</v>
      </c>
      <c r="O5" s="34">
        <f t="shared" si="6"/>
        <v>0.06625480924539962</v>
      </c>
      <c r="P5" s="43">
        <f t="shared" si="7"/>
        <v>422.12926614521456</v>
      </c>
      <c r="Q5" s="43">
        <f t="shared" si="8"/>
        <v>131.0796660519469</v>
      </c>
      <c r="R5" s="44">
        <f aca="true" t="shared" si="9" ref="R5:R51">IF(C5="","",IF((SIN((M5-J5)*PI()/180))&lt;0,360-Q5,Q5))</f>
        <v>131.0796660519469</v>
      </c>
    </row>
    <row r="6" spans="1:18" ht="12.75">
      <c r="A6" s="31">
        <v>10368015</v>
      </c>
      <c r="B6" s="55" t="s">
        <v>223</v>
      </c>
      <c r="C6" s="55" t="s">
        <v>224</v>
      </c>
      <c r="D6" s="55"/>
      <c r="E6" s="65"/>
      <c r="F6" s="65"/>
      <c r="G6" s="55"/>
      <c r="H6" s="55" t="s">
        <v>225</v>
      </c>
      <c r="I6" s="33" t="str">
        <f t="shared" si="0"/>
        <v>JO43DC</v>
      </c>
      <c r="J6" s="33">
        <f t="shared" si="1"/>
        <v>8.25</v>
      </c>
      <c r="K6" s="33">
        <f t="shared" si="2"/>
        <v>53.083333333333336</v>
      </c>
      <c r="L6" s="33" t="str">
        <f t="shared" si="3"/>
        <v>JO31BS</v>
      </c>
      <c r="M6" s="33">
        <f t="shared" si="4"/>
        <v>6.083333333333333</v>
      </c>
      <c r="N6" s="33">
        <f t="shared" si="5"/>
        <v>51.75</v>
      </c>
      <c r="O6" s="34">
        <f t="shared" si="6"/>
        <v>0.032761477020173624</v>
      </c>
      <c r="P6" s="43">
        <f t="shared" si="7"/>
        <v>208.73319853863222</v>
      </c>
      <c r="Q6" s="43">
        <f t="shared" si="8"/>
        <v>134.39311380261742</v>
      </c>
      <c r="R6" s="44">
        <f t="shared" si="9"/>
        <v>225.60688619738258</v>
      </c>
    </row>
    <row r="7" spans="1:18" ht="12.75">
      <c r="A7" s="31">
        <v>10368050</v>
      </c>
      <c r="B7" s="55" t="s">
        <v>1192</v>
      </c>
      <c r="C7" s="55" t="s">
        <v>1193</v>
      </c>
      <c r="D7" s="55">
        <v>0.15</v>
      </c>
      <c r="E7" s="65" t="s">
        <v>1194</v>
      </c>
      <c r="F7" s="65" t="s">
        <v>1195</v>
      </c>
      <c r="G7" s="55">
        <v>900</v>
      </c>
      <c r="H7" s="55"/>
      <c r="I7" s="33" t="str">
        <f t="shared" si="0"/>
        <v>JO43DC</v>
      </c>
      <c r="J7" s="33">
        <f t="shared" si="1"/>
        <v>8.25</v>
      </c>
      <c r="K7" s="33">
        <f t="shared" si="2"/>
        <v>53.083333333333336</v>
      </c>
      <c r="L7" s="33" t="str">
        <f t="shared" si="3"/>
        <v>JO70SQ</v>
      </c>
      <c r="M7" s="33">
        <f t="shared" si="4"/>
        <v>15.5</v>
      </c>
      <c r="N7" s="33">
        <f t="shared" si="5"/>
        <v>50.666666666666664</v>
      </c>
      <c r="O7" s="34">
        <f t="shared" si="6"/>
        <v>0.0887219118436624</v>
      </c>
      <c r="P7" s="43">
        <f t="shared" si="7"/>
        <v>565.2739169295263</v>
      </c>
      <c r="Q7" s="43">
        <f t="shared" si="8"/>
        <v>115.47785198994498</v>
      </c>
      <c r="R7" s="44">
        <f t="shared" si="9"/>
        <v>115.47785198994498</v>
      </c>
    </row>
    <row r="8" spans="1:18" ht="12.75">
      <c r="A8" s="31">
        <v>10368075</v>
      </c>
      <c r="B8" s="55" t="s">
        <v>483</v>
      </c>
      <c r="C8" s="55" t="s">
        <v>484</v>
      </c>
      <c r="D8" s="55"/>
      <c r="E8" s="65"/>
      <c r="F8" s="65"/>
      <c r="G8" s="55"/>
      <c r="H8" s="55"/>
      <c r="I8" s="33" t="str">
        <f t="shared" si="0"/>
        <v>JO43DC</v>
      </c>
      <c r="J8" s="33">
        <f t="shared" si="1"/>
        <v>8.25</v>
      </c>
      <c r="K8" s="33">
        <f t="shared" si="2"/>
        <v>53.083333333333336</v>
      </c>
      <c r="L8" s="33" t="str">
        <f t="shared" si="3"/>
        <v>JO70UP</v>
      </c>
      <c r="M8" s="33">
        <f t="shared" si="4"/>
        <v>15.666666666666666</v>
      </c>
      <c r="N8" s="33">
        <f t="shared" si="5"/>
        <v>50.625</v>
      </c>
      <c r="O8" s="34">
        <f t="shared" si="6"/>
        <v>0.0906767270524298</v>
      </c>
      <c r="P8" s="43">
        <f t="shared" si="7"/>
        <v>577.728631069146</v>
      </c>
      <c r="Q8" s="43">
        <f t="shared" si="8"/>
        <v>115.26576466410953</v>
      </c>
      <c r="R8" s="44">
        <f t="shared" si="9"/>
        <v>115.26576466410953</v>
      </c>
    </row>
    <row r="9" spans="1:18" ht="12.75">
      <c r="A9" s="31">
        <v>10368120</v>
      </c>
      <c r="B9" s="55" t="s">
        <v>222</v>
      </c>
      <c r="C9" s="55" t="s">
        <v>220</v>
      </c>
      <c r="D9" s="55"/>
      <c r="E9" s="65"/>
      <c r="F9" s="65"/>
      <c r="G9" s="55"/>
      <c r="H9" s="55" t="s">
        <v>221</v>
      </c>
      <c r="I9" s="33" t="str">
        <f t="shared" si="0"/>
        <v>JO43DC</v>
      </c>
      <c r="J9" s="33">
        <f t="shared" si="1"/>
        <v>8.25</v>
      </c>
      <c r="K9" s="33">
        <f t="shared" si="2"/>
        <v>53.083333333333336</v>
      </c>
      <c r="L9" s="33" t="str">
        <f t="shared" si="3"/>
        <v>JO31MC</v>
      </c>
      <c r="M9" s="33">
        <f t="shared" si="4"/>
        <v>7</v>
      </c>
      <c r="N9" s="33">
        <f t="shared" si="5"/>
        <v>51.083333333333336</v>
      </c>
      <c r="O9" s="34">
        <f t="shared" si="6"/>
        <v>0.037391101995301046</v>
      </c>
      <c r="P9" s="43">
        <f t="shared" si="7"/>
        <v>238.22992814266155</v>
      </c>
      <c r="Q9" s="43">
        <f t="shared" si="8"/>
        <v>158.49474813929965</v>
      </c>
      <c r="R9" s="44">
        <f t="shared" si="9"/>
        <v>201.50525186070035</v>
      </c>
    </row>
    <row r="10" spans="1:18" ht="12.75">
      <c r="A10" s="31">
        <v>10368140</v>
      </c>
      <c r="B10" s="55" t="s">
        <v>248</v>
      </c>
      <c r="C10" s="55" t="s">
        <v>249</v>
      </c>
      <c r="D10" s="55"/>
      <c r="E10" s="65"/>
      <c r="F10" s="65"/>
      <c r="G10" s="55"/>
      <c r="H10" s="55" t="s">
        <v>250</v>
      </c>
      <c r="I10" s="33" t="str">
        <f t="shared" si="0"/>
        <v>JO43DC</v>
      </c>
      <c r="J10" s="33">
        <f t="shared" si="1"/>
        <v>8.25</v>
      </c>
      <c r="K10" s="33">
        <f t="shared" si="2"/>
        <v>53.083333333333336</v>
      </c>
      <c r="L10" s="33" t="str">
        <f t="shared" si="3"/>
        <v>JO20KJ</v>
      </c>
      <c r="M10" s="33">
        <f t="shared" si="4"/>
        <v>4.833333333333333</v>
      </c>
      <c r="N10" s="33">
        <f t="shared" si="5"/>
        <v>50.375</v>
      </c>
      <c r="O10" s="34">
        <f t="shared" si="6"/>
        <v>0.059973729015983857</v>
      </c>
      <c r="P10" s="43">
        <f t="shared" si="7"/>
        <v>382.11061967953793</v>
      </c>
      <c r="Q10" s="43">
        <f t="shared" si="8"/>
        <v>140.64440932107567</v>
      </c>
      <c r="R10" s="44">
        <f t="shared" si="9"/>
        <v>219.35559067892433</v>
      </c>
    </row>
    <row r="11" spans="1:18" ht="12.75">
      <c r="A11" s="31">
        <v>10368150</v>
      </c>
      <c r="B11" s="55" t="s">
        <v>251</v>
      </c>
      <c r="C11" s="55" t="s">
        <v>252</v>
      </c>
      <c r="D11" s="55"/>
      <c r="E11" s="65"/>
      <c r="F11" s="65"/>
      <c r="G11" s="55"/>
      <c r="H11" s="55" t="s">
        <v>253</v>
      </c>
      <c r="I11" s="33" t="str">
        <f t="shared" si="0"/>
        <v>JO43DC</v>
      </c>
      <c r="J11" s="33">
        <f t="shared" si="1"/>
        <v>8.25</v>
      </c>
      <c r="K11" s="33">
        <f t="shared" si="2"/>
        <v>53.083333333333336</v>
      </c>
      <c r="L11" s="33" t="str">
        <f t="shared" si="3"/>
        <v>JN76UO</v>
      </c>
      <c r="M11" s="33">
        <f t="shared" si="4"/>
        <v>15.666666666666666</v>
      </c>
      <c r="N11" s="33">
        <f t="shared" si="5"/>
        <v>46.583333333333336</v>
      </c>
      <c r="O11" s="34">
        <f t="shared" si="6"/>
        <v>0.1407005630157323</v>
      </c>
      <c r="P11" s="43">
        <f t="shared" si="7"/>
        <v>896.4454971421353</v>
      </c>
      <c r="Q11" s="43">
        <f t="shared" si="8"/>
        <v>140.75487593188194</v>
      </c>
      <c r="R11" s="44">
        <f t="shared" si="9"/>
        <v>140.75487593188194</v>
      </c>
    </row>
    <row r="12" spans="1:18" ht="12.75">
      <c r="A12" s="31">
        <v>10368178</v>
      </c>
      <c r="B12" s="55" t="s">
        <v>183</v>
      </c>
      <c r="C12" s="55" t="s">
        <v>167</v>
      </c>
      <c r="D12" s="55"/>
      <c r="E12" s="65"/>
      <c r="F12" s="65"/>
      <c r="G12" s="55"/>
      <c r="H12" s="55"/>
      <c r="I12" s="33" t="str">
        <f t="shared" si="0"/>
        <v>JO43DC</v>
      </c>
      <c r="J12" s="33">
        <f t="shared" si="1"/>
        <v>8.25</v>
      </c>
      <c r="K12" s="33">
        <f t="shared" si="2"/>
        <v>53.083333333333336</v>
      </c>
      <c r="L12" s="33" t="str">
        <f t="shared" si="3"/>
        <v>JN67CR</v>
      </c>
      <c r="M12" s="33">
        <f t="shared" si="4"/>
        <v>12.166666666666666</v>
      </c>
      <c r="N12" s="33">
        <f t="shared" si="5"/>
        <v>47.708333333333336</v>
      </c>
      <c r="O12" s="34">
        <f t="shared" si="6"/>
        <v>0.10340034866381753</v>
      </c>
      <c r="P12" s="43">
        <f t="shared" si="7"/>
        <v>658.7946414417806</v>
      </c>
      <c r="Q12" s="43">
        <f t="shared" si="8"/>
        <v>153.55688408656755</v>
      </c>
      <c r="R12" s="44">
        <f t="shared" si="9"/>
        <v>153.55688408656755</v>
      </c>
    </row>
    <row r="13" spans="1:18" ht="12.75">
      <c r="A13" s="31">
        <v>10368291</v>
      </c>
      <c r="B13" s="55" t="s">
        <v>1196</v>
      </c>
      <c r="C13" s="55" t="s">
        <v>1197</v>
      </c>
      <c r="D13" s="55"/>
      <c r="E13" s="65"/>
      <c r="F13" s="65"/>
      <c r="G13" s="55"/>
      <c r="H13" s="55"/>
      <c r="I13" s="33" t="str">
        <f t="shared" si="0"/>
        <v>JO43DC</v>
      </c>
      <c r="J13" s="33">
        <f t="shared" si="1"/>
        <v>8.25</v>
      </c>
      <c r="K13" s="33">
        <f t="shared" si="2"/>
        <v>53.083333333333336</v>
      </c>
      <c r="L13" s="33" t="str">
        <f t="shared" si="3"/>
        <v>JN49CX</v>
      </c>
      <c r="M13" s="33">
        <f t="shared" si="4"/>
        <v>8.166666666666666</v>
      </c>
      <c r="N13" s="33">
        <f t="shared" si="5"/>
        <v>49.958333333333336</v>
      </c>
      <c r="O13" s="34">
        <f t="shared" si="6"/>
        <v>0.05454903612350859</v>
      </c>
      <c r="P13" s="43">
        <f t="shared" si="7"/>
        <v>347.54827385371027</v>
      </c>
      <c r="Q13" s="43">
        <f t="shared" si="8"/>
        <v>179.01664155597217</v>
      </c>
      <c r="R13" s="44">
        <f t="shared" si="9"/>
        <v>180.98335844402783</v>
      </c>
    </row>
    <row r="14" spans="1:18" ht="12.75">
      <c r="A14" s="31">
        <v>10368365</v>
      </c>
      <c r="B14" s="55" t="s">
        <v>1198</v>
      </c>
      <c r="C14" s="55" t="s">
        <v>1199</v>
      </c>
      <c r="D14" s="55"/>
      <c r="E14" s="65"/>
      <c r="F14" s="65"/>
      <c r="G14" s="55"/>
      <c r="H14" s="55"/>
      <c r="I14" s="33" t="str">
        <f t="shared" si="0"/>
        <v>JO43DC</v>
      </c>
      <c r="J14" s="33">
        <f t="shared" si="1"/>
        <v>8.25</v>
      </c>
      <c r="K14" s="33">
        <f t="shared" si="2"/>
        <v>53.083333333333336</v>
      </c>
      <c r="L14" s="33" t="str">
        <f t="shared" si="3"/>
        <v>JN79OW</v>
      </c>
      <c r="M14" s="33">
        <f t="shared" si="4"/>
        <v>15.166666666666666</v>
      </c>
      <c r="N14" s="33">
        <f t="shared" si="5"/>
        <v>49.916666666666664</v>
      </c>
      <c r="O14" s="34">
        <f t="shared" si="6"/>
        <v>0.09321785576223052</v>
      </c>
      <c r="P14" s="43">
        <f t="shared" si="7"/>
        <v>593.9189244178993</v>
      </c>
      <c r="Q14" s="43">
        <f t="shared" si="8"/>
        <v>123.58725963670085</v>
      </c>
      <c r="R14" s="44">
        <f t="shared" si="9"/>
        <v>123.58725963670085</v>
      </c>
    </row>
    <row r="15" spans="1:18" ht="12.75">
      <c r="A15" s="31">
        <v>10368802</v>
      </c>
      <c r="B15" s="55" t="s">
        <v>1200</v>
      </c>
      <c r="C15" s="55" t="s">
        <v>1201</v>
      </c>
      <c r="D15" s="55"/>
      <c r="E15" s="65"/>
      <c r="F15" s="65"/>
      <c r="G15" s="55"/>
      <c r="H15" s="55"/>
      <c r="I15" s="33" t="str">
        <f t="shared" si="0"/>
        <v>JO43DC</v>
      </c>
      <c r="J15" s="33">
        <f t="shared" si="1"/>
        <v>8.25</v>
      </c>
      <c r="K15" s="33">
        <f t="shared" si="2"/>
        <v>53.083333333333336</v>
      </c>
      <c r="L15" s="33" t="str">
        <f t="shared" si="3"/>
        <v>JN48XK</v>
      </c>
      <c r="M15" s="33">
        <f t="shared" si="4"/>
        <v>9.916666666666666</v>
      </c>
      <c r="N15" s="33">
        <f t="shared" si="5"/>
        <v>48.416666666666664</v>
      </c>
      <c r="O15" s="34">
        <f t="shared" si="6"/>
        <v>0.08349597644992013</v>
      </c>
      <c r="P15" s="43">
        <f t="shared" si="7"/>
        <v>531.9779147553761</v>
      </c>
      <c r="Q15" s="43">
        <f t="shared" si="8"/>
        <v>166.61678117235982</v>
      </c>
      <c r="R15" s="44">
        <f t="shared" si="9"/>
        <v>166.61678117235982</v>
      </c>
    </row>
    <row r="16" spans="1:18" ht="12.75">
      <c r="A16" s="31">
        <v>10368805</v>
      </c>
      <c r="B16" s="55" t="s">
        <v>9</v>
      </c>
      <c r="C16" s="55" t="s">
        <v>10</v>
      </c>
      <c r="D16" s="55"/>
      <c r="E16" s="65"/>
      <c r="F16" s="65"/>
      <c r="G16" s="55"/>
      <c r="H16" s="55"/>
      <c r="I16" s="33" t="str">
        <f t="shared" si="0"/>
        <v>JO43DC</v>
      </c>
      <c r="J16" s="33">
        <f t="shared" si="1"/>
        <v>8.25</v>
      </c>
      <c r="K16" s="33">
        <f t="shared" si="2"/>
        <v>53.083333333333336</v>
      </c>
      <c r="L16" s="33" t="str">
        <f t="shared" si="3"/>
        <v>JO53QP</v>
      </c>
      <c r="M16" s="33">
        <f t="shared" si="4"/>
        <v>11.333333333333334</v>
      </c>
      <c r="N16" s="33">
        <f t="shared" si="5"/>
        <v>53.625</v>
      </c>
      <c r="O16" s="34">
        <f t="shared" si="6"/>
        <v>0.03347923857885182</v>
      </c>
      <c r="P16" s="43">
        <f t="shared" si="7"/>
        <v>213.30627275743862</v>
      </c>
      <c r="Q16" s="43">
        <f t="shared" si="8"/>
        <v>72.36601786954749</v>
      </c>
      <c r="R16" s="44">
        <f t="shared" si="9"/>
        <v>72.36601786954749</v>
      </c>
    </row>
    <row r="17" spans="1:18" ht="12.75">
      <c r="A17" s="31">
        <v>10368805</v>
      </c>
      <c r="B17" s="55" t="s">
        <v>254</v>
      </c>
      <c r="C17" s="55" t="s">
        <v>255</v>
      </c>
      <c r="D17" s="55"/>
      <c r="E17" s="65"/>
      <c r="F17" s="65"/>
      <c r="G17" s="55"/>
      <c r="H17" s="55" t="s">
        <v>256</v>
      </c>
      <c r="I17" s="33" t="str">
        <f t="shared" si="0"/>
        <v>JO43DC</v>
      </c>
      <c r="J17" s="33">
        <f t="shared" si="1"/>
        <v>8.25</v>
      </c>
      <c r="K17" s="33">
        <f t="shared" si="2"/>
        <v>53.083333333333336</v>
      </c>
      <c r="L17" s="33" t="str">
        <f t="shared" si="3"/>
        <v>JO53IV</v>
      </c>
      <c r="M17" s="33">
        <f t="shared" si="4"/>
        <v>10.666666666666666</v>
      </c>
      <c r="N17" s="33">
        <f t="shared" si="5"/>
        <v>53.875</v>
      </c>
      <c r="O17" s="34">
        <f t="shared" si="6"/>
        <v>0.02865067909490171</v>
      </c>
      <c r="P17" s="43">
        <f t="shared" si="7"/>
        <v>182.54207171734726</v>
      </c>
      <c r="Q17" s="43">
        <f t="shared" si="8"/>
        <v>60.20167700099644</v>
      </c>
      <c r="R17" s="44">
        <f t="shared" si="9"/>
        <v>60.20167700099644</v>
      </c>
    </row>
    <row r="18" spans="1:18" ht="12.75">
      <c r="A18" s="31">
        <v>10368810</v>
      </c>
      <c r="B18" s="55" t="s">
        <v>1205</v>
      </c>
      <c r="C18" s="55" t="s">
        <v>1206</v>
      </c>
      <c r="D18" s="55"/>
      <c r="E18" s="65"/>
      <c r="F18" s="65"/>
      <c r="G18" s="55"/>
      <c r="H18" s="55"/>
      <c r="I18" s="33" t="str">
        <f t="shared" si="0"/>
        <v>JO43DC</v>
      </c>
      <c r="J18" s="33">
        <f t="shared" si="1"/>
        <v>8.25</v>
      </c>
      <c r="K18" s="33">
        <f t="shared" si="2"/>
        <v>53.083333333333336</v>
      </c>
      <c r="L18" s="33" t="str">
        <f t="shared" si="3"/>
        <v>JN59HH</v>
      </c>
      <c r="M18" s="33">
        <f t="shared" si="4"/>
        <v>10.583333333333334</v>
      </c>
      <c r="N18" s="33">
        <f t="shared" si="5"/>
        <v>49.291666666666664</v>
      </c>
      <c r="O18" s="34">
        <f t="shared" si="6"/>
        <v>0.07091919600420238</v>
      </c>
      <c r="P18" s="43">
        <f t="shared" si="7"/>
        <v>451.8474735015746</v>
      </c>
      <c r="Q18" s="43">
        <f t="shared" si="8"/>
        <v>157.99224001937512</v>
      </c>
      <c r="R18" s="44">
        <f t="shared" si="9"/>
        <v>157.99224001937512</v>
      </c>
    </row>
    <row r="19" spans="1:18" ht="12.75">
      <c r="A19" s="31">
        <v>10368810</v>
      </c>
      <c r="B19" s="55" t="s">
        <v>257</v>
      </c>
      <c r="C19" s="55" t="s">
        <v>258</v>
      </c>
      <c r="D19" s="55"/>
      <c r="E19" s="65"/>
      <c r="F19" s="65"/>
      <c r="G19" s="55"/>
      <c r="H19" s="55" t="s">
        <v>259</v>
      </c>
      <c r="I19" s="33" t="str">
        <f t="shared" si="0"/>
        <v>JO43DC</v>
      </c>
      <c r="J19" s="33">
        <f t="shared" si="1"/>
        <v>8.25</v>
      </c>
      <c r="K19" s="33">
        <f t="shared" si="2"/>
        <v>53.083333333333336</v>
      </c>
      <c r="L19" s="33" t="str">
        <f t="shared" si="3"/>
        <v>JO43UP</v>
      </c>
      <c r="M19" s="33">
        <f t="shared" si="4"/>
        <v>9.666666666666666</v>
      </c>
      <c r="N19" s="33">
        <f t="shared" si="5"/>
        <v>53.625</v>
      </c>
      <c r="O19" s="34">
        <f t="shared" si="6"/>
        <v>0.01752574146997654</v>
      </c>
      <c r="P19" s="43">
        <f t="shared" si="7"/>
        <v>111.66175662766155</v>
      </c>
      <c r="Q19" s="43">
        <f t="shared" si="8"/>
        <v>56.789456524592005</v>
      </c>
      <c r="R19" s="44">
        <f t="shared" si="9"/>
        <v>56.789456524592005</v>
      </c>
    </row>
    <row r="20" spans="1:18" ht="12.75">
      <c r="A20" s="31">
        <v>10368813</v>
      </c>
      <c r="B20" s="55" t="s">
        <v>1203</v>
      </c>
      <c r="C20" s="55" t="s">
        <v>1204</v>
      </c>
      <c r="D20" s="55"/>
      <c r="E20" s="65"/>
      <c r="F20" s="65"/>
      <c r="G20" s="55"/>
      <c r="H20" s="55"/>
      <c r="I20" s="33" t="str">
        <f t="shared" si="0"/>
        <v>JO43DC</v>
      </c>
      <c r="J20" s="33">
        <f t="shared" si="1"/>
        <v>8.25</v>
      </c>
      <c r="K20" s="33">
        <f t="shared" si="2"/>
        <v>53.083333333333336</v>
      </c>
      <c r="L20" s="33" t="str">
        <f t="shared" si="3"/>
        <v>JO60OK</v>
      </c>
      <c r="M20" s="33">
        <f t="shared" si="4"/>
        <v>13.166666666666666</v>
      </c>
      <c r="N20" s="33">
        <f t="shared" si="5"/>
        <v>50.416666666666664</v>
      </c>
      <c r="O20" s="34">
        <f t="shared" si="6"/>
        <v>0.07060079089650473</v>
      </c>
      <c r="P20" s="43">
        <f t="shared" si="7"/>
        <v>449.8188190389006</v>
      </c>
      <c r="Q20" s="43">
        <f t="shared" si="8"/>
        <v>129.26925485674616</v>
      </c>
      <c r="R20" s="44">
        <f t="shared" si="9"/>
        <v>129.26925485674616</v>
      </c>
    </row>
    <row r="21" spans="1:18" ht="12.75">
      <c r="A21" s="31">
        <v>10368815</v>
      </c>
      <c r="B21" s="55" t="s">
        <v>260</v>
      </c>
      <c r="C21" s="55" t="s">
        <v>261</v>
      </c>
      <c r="D21" s="55"/>
      <c r="E21" s="65"/>
      <c r="F21" s="65"/>
      <c r="G21" s="55"/>
      <c r="H21" s="55" t="s">
        <v>262</v>
      </c>
      <c r="I21" s="33" t="str">
        <f t="shared" si="0"/>
        <v>JO43DC</v>
      </c>
      <c r="J21" s="33">
        <f t="shared" si="1"/>
        <v>8.25</v>
      </c>
      <c r="K21" s="33">
        <f t="shared" si="2"/>
        <v>53.083333333333336</v>
      </c>
      <c r="L21" s="33" t="str">
        <f t="shared" si="3"/>
        <v>JN58SP</v>
      </c>
      <c r="M21" s="33">
        <f t="shared" si="4"/>
        <v>11.5</v>
      </c>
      <c r="N21" s="33">
        <f t="shared" si="5"/>
        <v>48.625</v>
      </c>
      <c r="O21" s="34">
        <f t="shared" si="6"/>
        <v>0.08563475345480098</v>
      </c>
      <c r="P21" s="43">
        <f t="shared" si="7"/>
        <v>545.6047046865735</v>
      </c>
      <c r="Q21" s="43">
        <f t="shared" si="8"/>
        <v>154.0155657022304</v>
      </c>
      <c r="R21" s="44">
        <f t="shared" si="9"/>
        <v>154.0155657022304</v>
      </c>
    </row>
    <row r="22" spans="1:18" ht="12.75">
      <c r="A22" s="31">
        <v>10368815</v>
      </c>
      <c r="B22" s="55" t="s">
        <v>263</v>
      </c>
      <c r="C22" s="55" t="s">
        <v>110</v>
      </c>
      <c r="D22" s="55"/>
      <c r="E22" s="65"/>
      <c r="F22" s="65"/>
      <c r="G22" s="55"/>
      <c r="H22" s="55" t="s">
        <v>111</v>
      </c>
      <c r="I22" s="33" t="str">
        <f t="shared" si="0"/>
        <v>JO43DC</v>
      </c>
      <c r="J22" s="33">
        <f t="shared" si="1"/>
        <v>8.25</v>
      </c>
      <c r="K22" s="33">
        <f t="shared" si="2"/>
        <v>53.083333333333336</v>
      </c>
      <c r="L22" s="33" t="str">
        <f t="shared" si="3"/>
        <v>JN39NK</v>
      </c>
      <c r="M22" s="33">
        <f t="shared" si="4"/>
        <v>7.083333333333333</v>
      </c>
      <c r="N22" s="33">
        <f t="shared" si="5"/>
        <v>49.416666666666664</v>
      </c>
      <c r="O22" s="34">
        <f t="shared" si="6"/>
        <v>0.06524978178520002</v>
      </c>
      <c r="P22" s="43">
        <f t="shared" si="7"/>
        <v>415.7259346880449</v>
      </c>
      <c r="Q22" s="43">
        <f t="shared" si="8"/>
        <v>168.27906770950955</v>
      </c>
      <c r="R22" s="44">
        <f t="shared" si="9"/>
        <v>191.72093229049045</v>
      </c>
    </row>
    <row r="23" spans="1:18" ht="12.75">
      <c r="A23" s="31">
        <v>10368820</v>
      </c>
      <c r="B23" s="55" t="s">
        <v>226</v>
      </c>
      <c r="C23" s="55" t="s">
        <v>227</v>
      </c>
      <c r="D23" s="55"/>
      <c r="E23" s="65"/>
      <c r="F23" s="65"/>
      <c r="G23" s="55"/>
      <c r="H23" s="55" t="s">
        <v>228</v>
      </c>
      <c r="I23" s="33" t="str">
        <f aca="true" t="shared" si="10" ref="I23:I86">UPPER($C$2)</f>
        <v>JO43DC</v>
      </c>
      <c r="J23" s="33">
        <f aca="true" t="shared" si="11" ref="J23:J86">(CODE(MID(I23,1,1))-74)*20+MID(I23,3,1)*2+(CODE(MID(I23,5,1))-65)/12</f>
        <v>8.25</v>
      </c>
      <c r="K23" s="33">
        <f aca="true" t="shared" si="12" ref="K23:K86">(CODE(MID(I23,2,1))-74)*10+MID(I23,4,1)*1+(CODE(MID(I23,6,1))-65)/24</f>
        <v>53.083333333333336</v>
      </c>
      <c r="L23" s="33" t="str">
        <f aca="true" t="shared" si="13" ref="L23:L86">UPPER(C23)</f>
        <v>JO40FE</v>
      </c>
      <c r="M23" s="33">
        <f aca="true" t="shared" si="14" ref="M23:M86">(CODE(MID(L23,1,1))-74)*20+MID(L23,3,1)*2+(CODE(MID(L23,5,1))-65)/12</f>
        <v>8.416666666666666</v>
      </c>
      <c r="N23" s="33">
        <f aca="true" t="shared" si="15" ref="N23:N86">(CODE(MID(L23,2,1))-74)*10+MID(L23,4,1)*1+(CODE(MID(L23,6,1))-65)/24</f>
        <v>50.166666666666664</v>
      </c>
      <c r="O23" s="34">
        <f aca="true" t="shared" si="16" ref="O23:O86">ACOS(SIN(N23*PI()/180)*SIN(K23*PI()/180)+COS(N23*PI()/180)*COS(K23*PI()/180)*COS((J23-M23)*PI()/180))</f>
        <v>0.050937417371736515</v>
      </c>
      <c r="P23" s="43">
        <f t="shared" si="7"/>
        <v>324.5375673005449</v>
      </c>
      <c r="Q23" s="43">
        <f aca="true" t="shared" si="17" ref="Q23:Q86">ACOS((SIN(N23*PI()/180)-SIN(K23*PI()/180)*COS(O23))/(COS(K23*PI()/180)*SIN(O23)))*180/PI()</f>
        <v>177.90273404356978</v>
      </c>
      <c r="R23" s="44">
        <f t="shared" si="9"/>
        <v>177.90273404356978</v>
      </c>
    </row>
    <row r="24" spans="1:18" ht="12.75">
      <c r="A24" s="31">
        <v>10368825</v>
      </c>
      <c r="B24" s="55" t="s">
        <v>264</v>
      </c>
      <c r="C24" s="55" t="s">
        <v>265</v>
      </c>
      <c r="D24" s="55"/>
      <c r="E24" s="65"/>
      <c r="F24" s="65"/>
      <c r="G24" s="55"/>
      <c r="H24" s="55" t="s">
        <v>266</v>
      </c>
      <c r="I24" s="33" t="str">
        <f t="shared" si="10"/>
        <v>JO43DC</v>
      </c>
      <c r="J24" s="33">
        <f t="shared" si="11"/>
        <v>8.25</v>
      </c>
      <c r="K24" s="33">
        <f t="shared" si="12"/>
        <v>53.083333333333336</v>
      </c>
      <c r="L24" s="33" t="str">
        <f t="shared" si="13"/>
        <v>JO64AC</v>
      </c>
      <c r="M24" s="33">
        <f t="shared" si="14"/>
        <v>12</v>
      </c>
      <c r="N24" s="33">
        <f t="shared" si="15"/>
        <v>54.083333333333336</v>
      </c>
      <c r="O24" s="34">
        <f t="shared" si="16"/>
        <v>0.042587449477200945</v>
      </c>
      <c r="P24" s="43">
        <f t="shared" si="7"/>
        <v>271.3374168540904</v>
      </c>
      <c r="Q24" s="43">
        <f t="shared" si="17"/>
        <v>64.30938351307549</v>
      </c>
      <c r="R24" s="44">
        <f t="shared" si="9"/>
        <v>64.30938351307549</v>
      </c>
    </row>
    <row r="25" spans="1:18" ht="12.75">
      <c r="A25" s="31">
        <v>10368830</v>
      </c>
      <c r="B25" s="55" t="s">
        <v>190</v>
      </c>
      <c r="C25" s="55" t="s">
        <v>191</v>
      </c>
      <c r="D25" s="55"/>
      <c r="E25" s="65"/>
      <c r="F25" s="65"/>
      <c r="G25" s="55"/>
      <c r="H25" s="55" t="s">
        <v>192</v>
      </c>
      <c r="I25" s="33" t="str">
        <f t="shared" si="10"/>
        <v>JO43DC</v>
      </c>
      <c r="J25" s="33">
        <f t="shared" si="11"/>
        <v>8.25</v>
      </c>
      <c r="K25" s="33">
        <f t="shared" si="12"/>
        <v>53.083333333333336</v>
      </c>
      <c r="L25" s="33" t="str">
        <f t="shared" si="13"/>
        <v>JO31FF</v>
      </c>
      <c r="M25" s="33">
        <f t="shared" si="14"/>
        <v>6.416666666666667</v>
      </c>
      <c r="N25" s="33">
        <f t="shared" si="15"/>
        <v>51.208333333333336</v>
      </c>
      <c r="O25" s="34">
        <f t="shared" si="16"/>
        <v>0.038160818988369094</v>
      </c>
      <c r="P25" s="43">
        <f t="shared" si="7"/>
        <v>243.13402602059602</v>
      </c>
      <c r="Q25" s="43">
        <f t="shared" si="17"/>
        <v>148.3083436167651</v>
      </c>
      <c r="R25" s="44">
        <f t="shared" si="9"/>
        <v>211.6916563832349</v>
      </c>
    </row>
    <row r="26" spans="1:18" ht="12.75">
      <c r="A26" s="31">
        <v>10368833.3</v>
      </c>
      <c r="B26" s="55" t="s">
        <v>193</v>
      </c>
      <c r="C26" s="55" t="s">
        <v>194</v>
      </c>
      <c r="D26" s="55"/>
      <c r="E26" s="65"/>
      <c r="F26" s="65"/>
      <c r="G26" s="55"/>
      <c r="H26" s="55" t="s">
        <v>195</v>
      </c>
      <c r="I26" s="33" t="str">
        <f t="shared" si="10"/>
        <v>JO43DC</v>
      </c>
      <c r="J26" s="33">
        <f t="shared" si="11"/>
        <v>8.25</v>
      </c>
      <c r="K26" s="33">
        <f t="shared" si="12"/>
        <v>53.083333333333336</v>
      </c>
      <c r="L26" s="33" t="str">
        <f t="shared" si="13"/>
        <v>JO50WB</v>
      </c>
      <c r="M26" s="33">
        <f t="shared" si="14"/>
        <v>11.833333333333334</v>
      </c>
      <c r="N26" s="33">
        <f t="shared" si="15"/>
        <v>50.041666666666664</v>
      </c>
      <c r="O26" s="34">
        <f t="shared" si="16"/>
        <v>0.06578364459525488</v>
      </c>
      <c r="P26" s="43">
        <f t="shared" si="7"/>
        <v>419.1273348097474</v>
      </c>
      <c r="Q26" s="43">
        <f t="shared" si="17"/>
        <v>142.36600151532843</v>
      </c>
      <c r="R26" s="44">
        <f t="shared" si="9"/>
        <v>142.36600151532843</v>
      </c>
    </row>
    <row r="27" spans="1:18" ht="12.75">
      <c r="A27" s="31">
        <v>10368840</v>
      </c>
      <c r="B27" s="55" t="s">
        <v>132</v>
      </c>
      <c r="C27" s="55" t="s">
        <v>133</v>
      </c>
      <c r="D27" s="55"/>
      <c r="E27" s="65"/>
      <c r="F27" s="65"/>
      <c r="G27" s="55"/>
      <c r="H27" s="55" t="s">
        <v>134</v>
      </c>
      <c r="I27" s="33" t="str">
        <f t="shared" si="10"/>
        <v>JO43DC</v>
      </c>
      <c r="J27" s="33">
        <f t="shared" si="11"/>
        <v>8.25</v>
      </c>
      <c r="K27" s="33">
        <f t="shared" si="12"/>
        <v>53.083333333333336</v>
      </c>
      <c r="L27" s="33" t="str">
        <f t="shared" si="13"/>
        <v>JO31SK</v>
      </c>
      <c r="M27" s="33">
        <f t="shared" si="14"/>
        <v>7.5</v>
      </c>
      <c r="N27" s="33">
        <f t="shared" si="15"/>
        <v>51.416666666666664</v>
      </c>
      <c r="O27" s="34">
        <f t="shared" si="16"/>
        <v>0.030172080066056983</v>
      </c>
      <c r="P27" s="43">
        <f t="shared" si="7"/>
        <v>192.23537372486885</v>
      </c>
      <c r="Q27" s="43">
        <f t="shared" si="17"/>
        <v>164.2999685631747</v>
      </c>
      <c r="R27" s="44">
        <f t="shared" si="9"/>
        <v>195.7000314368253</v>
      </c>
    </row>
    <row r="28" spans="1:18" ht="12.75">
      <c r="A28" s="31">
        <v>10368840</v>
      </c>
      <c r="B28" s="55" t="s">
        <v>28</v>
      </c>
      <c r="C28" s="55" t="s">
        <v>29</v>
      </c>
      <c r="D28" s="55"/>
      <c r="E28" s="65"/>
      <c r="F28" s="65"/>
      <c r="G28" s="55"/>
      <c r="H28" s="55" t="s">
        <v>30</v>
      </c>
      <c r="I28" s="33" t="str">
        <f t="shared" si="10"/>
        <v>JO43DC</v>
      </c>
      <c r="J28" s="33">
        <f t="shared" si="11"/>
        <v>8.25</v>
      </c>
      <c r="K28" s="33">
        <f t="shared" si="12"/>
        <v>53.083333333333336</v>
      </c>
      <c r="L28" s="33" t="str">
        <f t="shared" si="13"/>
        <v>JO50WC</v>
      </c>
      <c r="M28" s="33">
        <f t="shared" si="14"/>
        <v>11.833333333333334</v>
      </c>
      <c r="N28" s="33">
        <f t="shared" si="15"/>
        <v>50.083333333333336</v>
      </c>
      <c r="O28" s="34">
        <f t="shared" si="16"/>
        <v>0.06518799658681118</v>
      </c>
      <c r="P28" s="43">
        <f t="shared" si="7"/>
        <v>415.33228265355007</v>
      </c>
      <c r="Q28" s="43">
        <f t="shared" si="17"/>
        <v>142.00071641995498</v>
      </c>
      <c r="R28" s="44">
        <f t="shared" si="9"/>
        <v>142.00071641995498</v>
      </c>
    </row>
    <row r="29" spans="1:18" ht="12.75">
      <c r="A29" s="31">
        <v>10368845</v>
      </c>
      <c r="B29" s="55" t="s">
        <v>1207</v>
      </c>
      <c r="C29" s="55" t="s">
        <v>246</v>
      </c>
      <c r="D29" s="55">
        <v>15</v>
      </c>
      <c r="E29" s="65" t="s">
        <v>830</v>
      </c>
      <c r="F29" s="65" t="s">
        <v>897</v>
      </c>
      <c r="G29" s="55">
        <v>767</v>
      </c>
      <c r="H29" s="55" t="s">
        <v>1208</v>
      </c>
      <c r="I29" s="33" t="str">
        <f t="shared" si="10"/>
        <v>JO43DC</v>
      </c>
      <c r="J29" s="33">
        <f t="shared" si="11"/>
        <v>8.25</v>
      </c>
      <c r="K29" s="33">
        <f>(CODE(MID(I29,2,1))-74)*10+MID(I29,4,1)*1+(CODE(MID(I29,6,1))-65)/24</f>
        <v>53.083333333333336</v>
      </c>
      <c r="L29" s="33" t="str">
        <f>UPPER(C29)</f>
        <v>JO60JM</v>
      </c>
      <c r="M29" s="33">
        <f t="shared" si="14"/>
        <v>12.75</v>
      </c>
      <c r="N29" s="33">
        <f>(CODE(MID(L29,2,1))-74)*10+MID(L29,4,1)*1+(CODE(MID(L29,6,1))-65)/24</f>
        <v>50.5</v>
      </c>
      <c r="O29" s="34">
        <f>ACOS(SIN(N29*PI()/180)*SIN(K29*PI()/180)+COS(N29*PI()/180)*COS(K29*PI()/180)*COS((J29-M29)*PI()/180))</f>
        <v>0.06625480924539962</v>
      </c>
      <c r="P29" s="43">
        <f>IF(C29="","",6371.3*O29)</f>
        <v>422.12926614521456</v>
      </c>
      <c r="Q29" s="43">
        <f>ACOS((SIN(N29*PI()/180)-SIN(K29*PI()/180)*COS(O29))/(COS(K29*PI()/180)*SIN(O29)))*180/PI()</f>
        <v>131.0796660519469</v>
      </c>
      <c r="R29" s="44">
        <f>IF(C29="","",IF((SIN((M29-J29)*PI()/180))&lt;0,360-Q29,Q29))</f>
        <v>131.0796660519469</v>
      </c>
    </row>
    <row r="30" spans="1:18" ht="12.75">
      <c r="A30" s="31">
        <v>10368850</v>
      </c>
      <c r="B30" s="55" t="s">
        <v>267</v>
      </c>
      <c r="C30" s="55" t="s">
        <v>268</v>
      </c>
      <c r="D30" s="55">
        <v>2</v>
      </c>
      <c r="E30" s="65" t="s">
        <v>830</v>
      </c>
      <c r="F30" s="65" t="s">
        <v>897</v>
      </c>
      <c r="G30" s="55">
        <v>400</v>
      </c>
      <c r="H30" s="55" t="s">
        <v>269</v>
      </c>
      <c r="I30" s="33" t="str">
        <f t="shared" si="10"/>
        <v>JO43DC</v>
      </c>
      <c r="J30" s="33">
        <f t="shared" si="11"/>
        <v>8.25</v>
      </c>
      <c r="K30" s="33">
        <f t="shared" si="12"/>
        <v>53.083333333333336</v>
      </c>
      <c r="L30" s="33" t="str">
        <f t="shared" si="13"/>
        <v>JN48NS</v>
      </c>
      <c r="M30" s="33">
        <f t="shared" si="14"/>
        <v>9.083333333333334</v>
      </c>
      <c r="N30" s="33">
        <f t="shared" si="15"/>
        <v>48.75</v>
      </c>
      <c r="O30" s="34">
        <f t="shared" si="16"/>
        <v>0.07618329907884114</v>
      </c>
      <c r="P30" s="43">
        <f t="shared" si="7"/>
        <v>485.3866534210206</v>
      </c>
      <c r="Q30" s="43">
        <f t="shared" si="17"/>
        <v>172.7617611935635</v>
      </c>
      <c r="R30" s="44">
        <f t="shared" si="9"/>
        <v>172.7617611935635</v>
      </c>
    </row>
    <row r="31" spans="1:18" ht="12.75">
      <c r="A31" s="31">
        <v>10368850</v>
      </c>
      <c r="B31" s="55" t="s">
        <v>196</v>
      </c>
      <c r="C31" s="55" t="s">
        <v>130</v>
      </c>
      <c r="D31" s="55">
        <v>0.1</v>
      </c>
      <c r="E31" s="65" t="s">
        <v>830</v>
      </c>
      <c r="F31" s="65" t="s">
        <v>897</v>
      </c>
      <c r="G31" s="55">
        <v>80</v>
      </c>
      <c r="H31" s="55"/>
      <c r="I31" s="33" t="str">
        <f t="shared" si="10"/>
        <v>JO43DC</v>
      </c>
      <c r="J31" s="33">
        <f t="shared" si="11"/>
        <v>8.25</v>
      </c>
      <c r="K31" s="33">
        <f t="shared" si="12"/>
        <v>53.083333333333336</v>
      </c>
      <c r="L31" s="33" t="str">
        <f t="shared" si="13"/>
        <v>JO31JK</v>
      </c>
      <c r="M31" s="33">
        <f t="shared" si="14"/>
        <v>6.75</v>
      </c>
      <c r="N31" s="33">
        <f t="shared" si="15"/>
        <v>51.416666666666664</v>
      </c>
      <c r="O31" s="34">
        <f t="shared" si="16"/>
        <v>0.03321042434688204</v>
      </c>
      <c r="P31" s="43">
        <f t="shared" si="7"/>
        <v>211.59357664128953</v>
      </c>
      <c r="Q31" s="43">
        <f t="shared" si="17"/>
        <v>150.55010150971174</v>
      </c>
      <c r="R31" s="44">
        <f t="shared" si="9"/>
        <v>209.44989849028826</v>
      </c>
    </row>
    <row r="32" spans="1:18" ht="12.75">
      <c r="A32" s="31">
        <v>10368850</v>
      </c>
      <c r="B32" s="55" t="s">
        <v>32</v>
      </c>
      <c r="C32" s="55" t="s">
        <v>33</v>
      </c>
      <c r="D32" s="55">
        <v>0.15</v>
      </c>
      <c r="E32" s="65" t="s">
        <v>830</v>
      </c>
      <c r="F32" s="65" t="s">
        <v>897</v>
      </c>
      <c r="G32" s="55">
        <v>115</v>
      </c>
      <c r="H32" s="55" t="s">
        <v>34</v>
      </c>
      <c r="I32" s="33" t="str">
        <f t="shared" si="10"/>
        <v>JO43DC</v>
      </c>
      <c r="J32" s="33">
        <f t="shared" si="11"/>
        <v>8.25</v>
      </c>
      <c r="K32" s="33">
        <f t="shared" si="12"/>
        <v>53.083333333333336</v>
      </c>
      <c r="L32" s="33" t="str">
        <f t="shared" si="13"/>
        <v>JO62LJ</v>
      </c>
      <c r="M32" s="33">
        <f t="shared" si="14"/>
        <v>12.916666666666666</v>
      </c>
      <c r="N32" s="33">
        <f t="shared" si="15"/>
        <v>52.375</v>
      </c>
      <c r="O32" s="34">
        <f t="shared" si="16"/>
        <v>0.050839444563391956</v>
      </c>
      <c r="P32" s="43">
        <f t="shared" si="7"/>
        <v>323.91335314673915</v>
      </c>
      <c r="Q32" s="43">
        <f t="shared" si="17"/>
        <v>102.2061617967646</v>
      </c>
      <c r="R32" s="44">
        <f t="shared" si="9"/>
        <v>102.2061617967646</v>
      </c>
    </row>
    <row r="33" spans="1:18" ht="12.75">
      <c r="A33" s="31">
        <v>10368853</v>
      </c>
      <c r="B33" s="55" t="s">
        <v>270</v>
      </c>
      <c r="C33" s="55" t="s">
        <v>271</v>
      </c>
      <c r="D33" s="55"/>
      <c r="E33" s="65"/>
      <c r="F33" s="65"/>
      <c r="G33" s="55"/>
      <c r="H33" s="55" t="s">
        <v>272</v>
      </c>
      <c r="I33" s="33" t="str">
        <f t="shared" si="10"/>
        <v>JO43DC</v>
      </c>
      <c r="J33" s="33">
        <f t="shared" si="11"/>
        <v>8.25</v>
      </c>
      <c r="K33" s="33">
        <f t="shared" si="12"/>
        <v>53.083333333333336</v>
      </c>
      <c r="L33" s="33" t="str">
        <f t="shared" si="13"/>
        <v>JN67AQ</v>
      </c>
      <c r="M33" s="33">
        <f t="shared" si="14"/>
        <v>12</v>
      </c>
      <c r="N33" s="33">
        <f t="shared" si="15"/>
        <v>47.666666666666664</v>
      </c>
      <c r="O33" s="34">
        <f t="shared" si="16"/>
        <v>0.10330802098198055</v>
      </c>
      <c r="P33" s="43">
        <f t="shared" si="7"/>
        <v>658.2063940824927</v>
      </c>
      <c r="Q33" s="43">
        <f t="shared" si="17"/>
        <v>154.7158209337751</v>
      </c>
      <c r="R33" s="44">
        <f t="shared" si="9"/>
        <v>154.7158209337751</v>
      </c>
    </row>
    <row r="34" spans="1:18" ht="12.75">
      <c r="A34" s="31">
        <v>10368855</v>
      </c>
      <c r="B34" s="55" t="s">
        <v>198</v>
      </c>
      <c r="C34" s="55" t="s">
        <v>199</v>
      </c>
      <c r="D34" s="55">
        <v>0.01</v>
      </c>
      <c r="E34" s="65" t="s">
        <v>790</v>
      </c>
      <c r="F34" s="65">
        <v>280</v>
      </c>
      <c r="G34" s="55">
        <v>822</v>
      </c>
      <c r="H34" s="55" t="s">
        <v>200</v>
      </c>
      <c r="I34" s="33" t="str">
        <f t="shared" si="10"/>
        <v>JO43DC</v>
      </c>
      <c r="J34" s="33">
        <f t="shared" si="11"/>
        <v>8.25</v>
      </c>
      <c r="K34" s="33">
        <f t="shared" si="12"/>
        <v>53.083333333333336</v>
      </c>
      <c r="L34" s="33" t="str">
        <f t="shared" si="13"/>
        <v>JN48WP</v>
      </c>
      <c r="M34" s="33">
        <f t="shared" si="14"/>
        <v>9.833333333333334</v>
      </c>
      <c r="N34" s="33">
        <f t="shared" si="15"/>
        <v>48.625</v>
      </c>
      <c r="O34" s="34">
        <f t="shared" si="16"/>
        <v>0.07973884980279933</v>
      </c>
      <c r="P34" s="43">
        <f t="shared" si="7"/>
        <v>508.0401337485754</v>
      </c>
      <c r="Q34" s="43">
        <f t="shared" si="17"/>
        <v>166.74500598226453</v>
      </c>
      <c r="R34" s="44">
        <f t="shared" si="9"/>
        <v>166.74500598226453</v>
      </c>
    </row>
    <row r="35" spans="1:18" ht="12.75">
      <c r="A35" s="31">
        <v>10368858</v>
      </c>
      <c r="B35" s="55" t="s">
        <v>273</v>
      </c>
      <c r="C35" s="55" t="s">
        <v>274</v>
      </c>
      <c r="D35" s="55">
        <v>1</v>
      </c>
      <c r="E35" s="65" t="s">
        <v>830</v>
      </c>
      <c r="F35" s="65" t="s">
        <v>897</v>
      </c>
      <c r="G35" s="55">
        <v>1909</v>
      </c>
      <c r="H35" s="55" t="s">
        <v>275</v>
      </c>
      <c r="I35" s="33" t="str">
        <f t="shared" si="10"/>
        <v>JO43DC</v>
      </c>
      <c r="J35" s="33">
        <f t="shared" si="11"/>
        <v>8.25</v>
      </c>
      <c r="K35" s="33">
        <f t="shared" si="12"/>
        <v>53.083333333333336</v>
      </c>
      <c r="L35" s="33" t="str">
        <f t="shared" si="13"/>
        <v>JN66WQ</v>
      </c>
      <c r="M35" s="33">
        <f t="shared" si="14"/>
        <v>13.833333333333334</v>
      </c>
      <c r="N35" s="33">
        <f t="shared" si="15"/>
        <v>46.666666666666664</v>
      </c>
      <c r="O35" s="34">
        <f t="shared" si="16"/>
        <v>0.1283073143512683</v>
      </c>
      <c r="P35" s="43">
        <f t="shared" si="7"/>
        <v>817.4843919262357</v>
      </c>
      <c r="Q35" s="43">
        <f t="shared" si="17"/>
        <v>148.5471558420853</v>
      </c>
      <c r="R35" s="44">
        <f t="shared" si="9"/>
        <v>148.5471558420853</v>
      </c>
    </row>
    <row r="36" spans="1:18" ht="12.75">
      <c r="A36" s="31">
        <v>10368860</v>
      </c>
      <c r="B36" s="55" t="s">
        <v>231</v>
      </c>
      <c r="C36" s="55" t="s">
        <v>1209</v>
      </c>
      <c r="D36" s="55">
        <v>3</v>
      </c>
      <c r="E36" s="65" t="s">
        <v>830</v>
      </c>
      <c r="F36" s="65" t="s">
        <v>897</v>
      </c>
      <c r="G36" s="55">
        <v>1456</v>
      </c>
      <c r="H36" s="55" t="s">
        <v>233</v>
      </c>
      <c r="I36" s="33" t="str">
        <f t="shared" si="10"/>
        <v>JO43DC</v>
      </c>
      <c r="J36" s="33">
        <f t="shared" si="11"/>
        <v>8.25</v>
      </c>
      <c r="K36" s="33">
        <f t="shared" si="12"/>
        <v>53.083333333333336</v>
      </c>
      <c r="L36" s="33" t="str">
        <f t="shared" si="13"/>
        <v>JN69OC</v>
      </c>
      <c r="M36" s="33">
        <f t="shared" si="14"/>
        <v>13.166666666666666</v>
      </c>
      <c r="N36" s="33">
        <f t="shared" si="15"/>
        <v>49.083333333333336</v>
      </c>
      <c r="O36" s="34">
        <f t="shared" si="16"/>
        <v>0.08815931408537936</v>
      </c>
      <c r="P36" s="43">
        <f t="shared" si="7"/>
        <v>561.6894378321775</v>
      </c>
      <c r="Q36" s="43">
        <f t="shared" si="17"/>
        <v>140.3894865814833</v>
      </c>
      <c r="R36" s="44">
        <f t="shared" si="9"/>
        <v>140.3894865814833</v>
      </c>
    </row>
    <row r="37" spans="1:18" ht="12.75">
      <c r="A37" s="31">
        <v>10368865</v>
      </c>
      <c r="B37" s="55" t="s">
        <v>135</v>
      </c>
      <c r="C37" s="55" t="s">
        <v>136</v>
      </c>
      <c r="D37" s="55">
        <v>200</v>
      </c>
      <c r="E37" s="65" t="s">
        <v>830</v>
      </c>
      <c r="F37" s="65" t="s">
        <v>897</v>
      </c>
      <c r="G37" s="55">
        <v>260</v>
      </c>
      <c r="H37" s="55" t="s">
        <v>137</v>
      </c>
      <c r="I37" s="33" t="str">
        <f t="shared" si="10"/>
        <v>JO43DC</v>
      </c>
      <c r="J37" s="33">
        <f t="shared" si="11"/>
        <v>8.25</v>
      </c>
      <c r="K37" s="33">
        <f t="shared" si="12"/>
        <v>53.083333333333336</v>
      </c>
      <c r="L37" s="33" t="str">
        <f t="shared" si="13"/>
        <v>JO30LX</v>
      </c>
      <c r="M37" s="33">
        <f t="shared" si="14"/>
        <v>6.916666666666667</v>
      </c>
      <c r="N37" s="33">
        <f t="shared" si="15"/>
        <v>50.958333333333336</v>
      </c>
      <c r="O37" s="34">
        <f t="shared" si="16"/>
        <v>0.0397550954418342</v>
      </c>
      <c r="P37" s="43">
        <f t="shared" si="7"/>
        <v>253.29163958855824</v>
      </c>
      <c r="Q37" s="43">
        <f t="shared" si="17"/>
        <v>158.3599868540866</v>
      </c>
      <c r="R37" s="44">
        <f t="shared" si="9"/>
        <v>201.6400131459134</v>
      </c>
    </row>
    <row r="38" spans="1:18" ht="12.75">
      <c r="A38" s="31">
        <v>10368870</v>
      </c>
      <c r="B38" s="55" t="s">
        <v>144</v>
      </c>
      <c r="C38" s="55" t="s">
        <v>145</v>
      </c>
      <c r="D38" s="55">
        <v>2</v>
      </c>
      <c r="E38" s="65" t="s">
        <v>830</v>
      </c>
      <c r="F38" s="65" t="s">
        <v>897</v>
      </c>
      <c r="G38" s="55">
        <v>200</v>
      </c>
      <c r="H38" s="55" t="s">
        <v>143</v>
      </c>
      <c r="I38" s="33" t="str">
        <f t="shared" si="10"/>
        <v>JO43DC</v>
      </c>
      <c r="J38" s="33">
        <f t="shared" si="11"/>
        <v>8.25</v>
      </c>
      <c r="K38" s="33">
        <f t="shared" si="12"/>
        <v>53.083333333333336</v>
      </c>
      <c r="L38" s="33" t="str">
        <f t="shared" si="13"/>
        <v>JO32VG</v>
      </c>
      <c r="M38" s="33">
        <f t="shared" si="14"/>
        <v>7.75</v>
      </c>
      <c r="N38" s="33">
        <f t="shared" si="15"/>
        <v>52.25</v>
      </c>
      <c r="O38" s="34">
        <f t="shared" si="16"/>
        <v>0.01547724114464244</v>
      </c>
      <c r="P38" s="43">
        <f t="shared" si="7"/>
        <v>98.61014650486038</v>
      </c>
      <c r="Q38" s="43">
        <f t="shared" si="17"/>
        <v>159.80597337597854</v>
      </c>
      <c r="R38" s="44">
        <f t="shared" si="9"/>
        <v>200.19402662402146</v>
      </c>
    </row>
    <row r="39" spans="1:18" ht="12.75">
      <c r="A39" s="31">
        <v>10368875</v>
      </c>
      <c r="B39" s="55" t="s">
        <v>276</v>
      </c>
      <c r="C39" s="55" t="s">
        <v>277</v>
      </c>
      <c r="D39" s="55">
        <v>0.04</v>
      </c>
      <c r="E39" s="65" t="s">
        <v>830</v>
      </c>
      <c r="F39" s="65" t="s">
        <v>1210</v>
      </c>
      <c r="G39" s="55">
        <v>1020</v>
      </c>
      <c r="H39" s="55" t="s">
        <v>278</v>
      </c>
      <c r="I39" s="33" t="str">
        <f t="shared" si="10"/>
        <v>JO43DC</v>
      </c>
      <c r="J39" s="33">
        <f t="shared" si="11"/>
        <v>8.25</v>
      </c>
      <c r="K39" s="33">
        <f t="shared" si="12"/>
        <v>53.083333333333336</v>
      </c>
      <c r="L39" s="33" t="str">
        <f t="shared" si="13"/>
        <v>JO51GT</v>
      </c>
      <c r="M39" s="33">
        <f t="shared" si="14"/>
        <v>10.5</v>
      </c>
      <c r="N39" s="33">
        <f t="shared" si="15"/>
        <v>51.791666666666664</v>
      </c>
      <c r="O39" s="34">
        <f t="shared" si="16"/>
        <v>0.032880896052521535</v>
      </c>
      <c r="P39" s="43">
        <f t="shared" si="7"/>
        <v>209.49405301943045</v>
      </c>
      <c r="Q39" s="43">
        <f t="shared" si="17"/>
        <v>132.38348541245702</v>
      </c>
      <c r="R39" s="44">
        <f t="shared" si="9"/>
        <v>132.38348541245702</v>
      </c>
    </row>
    <row r="40" spans="1:18" ht="12.75">
      <c r="A40" s="31">
        <v>10368875</v>
      </c>
      <c r="B40" s="55" t="s">
        <v>279</v>
      </c>
      <c r="C40" s="55" t="s">
        <v>280</v>
      </c>
      <c r="D40" s="55"/>
      <c r="E40" s="65"/>
      <c r="F40" s="65"/>
      <c r="G40" s="55"/>
      <c r="H40" s="55" t="s">
        <v>281</v>
      </c>
      <c r="I40" s="33" t="str">
        <f t="shared" si="10"/>
        <v>JO43DC</v>
      </c>
      <c r="J40" s="33">
        <f t="shared" si="11"/>
        <v>8.25</v>
      </c>
      <c r="K40" s="33">
        <f t="shared" si="12"/>
        <v>53.083333333333336</v>
      </c>
      <c r="L40" s="33" t="str">
        <f t="shared" si="13"/>
        <v>JN78DK</v>
      </c>
      <c r="M40" s="33">
        <f t="shared" si="14"/>
        <v>14.25</v>
      </c>
      <c r="N40" s="33">
        <f t="shared" si="15"/>
        <v>48.416666666666664</v>
      </c>
      <c r="O40" s="34">
        <f t="shared" si="16"/>
        <v>0.10491951248103448</v>
      </c>
      <c r="P40" s="43">
        <f t="shared" si="7"/>
        <v>668.473689870415</v>
      </c>
      <c r="Q40" s="43">
        <f t="shared" si="17"/>
        <v>138.51303476449112</v>
      </c>
      <c r="R40" s="44">
        <f t="shared" si="9"/>
        <v>138.51303476449112</v>
      </c>
    </row>
    <row r="41" spans="1:18" ht="12.75">
      <c r="A41" s="31">
        <v>10368875</v>
      </c>
      <c r="B41" s="55" t="s">
        <v>282</v>
      </c>
      <c r="C41" s="55" t="s">
        <v>178</v>
      </c>
      <c r="D41" s="55"/>
      <c r="E41" s="65"/>
      <c r="F41" s="65"/>
      <c r="G41" s="55"/>
      <c r="H41" s="55" t="s">
        <v>179</v>
      </c>
      <c r="I41" s="33" t="str">
        <f t="shared" si="10"/>
        <v>JO43DC</v>
      </c>
      <c r="J41" s="33">
        <f t="shared" si="11"/>
        <v>8.25</v>
      </c>
      <c r="K41" s="33">
        <f t="shared" si="12"/>
        <v>53.083333333333336</v>
      </c>
      <c r="L41" s="33" t="str">
        <f t="shared" si="13"/>
        <v>JO21EE</v>
      </c>
      <c r="M41" s="33">
        <f t="shared" si="14"/>
        <v>4.333333333333333</v>
      </c>
      <c r="N41" s="33">
        <f t="shared" si="15"/>
        <v>51.166666666666664</v>
      </c>
      <c r="O41" s="34">
        <f t="shared" si="16"/>
        <v>0.053656042438065876</v>
      </c>
      <c r="P41" s="43">
        <f t="shared" si="7"/>
        <v>341.85874318564913</v>
      </c>
      <c r="Q41" s="43">
        <f t="shared" si="17"/>
        <v>126.99931072443076</v>
      </c>
      <c r="R41" s="44">
        <f t="shared" si="9"/>
        <v>233.00068927556924</v>
      </c>
    </row>
    <row r="42" spans="1:18" ht="12.75">
      <c r="A42" s="31">
        <v>10368880</v>
      </c>
      <c r="B42" s="55" t="s">
        <v>234</v>
      </c>
      <c r="C42" s="55" t="s">
        <v>1211</v>
      </c>
      <c r="D42" s="55">
        <v>0.2</v>
      </c>
      <c r="E42" s="65" t="s">
        <v>830</v>
      </c>
      <c r="F42" s="65" t="s">
        <v>897</v>
      </c>
      <c r="G42" s="55">
        <v>350</v>
      </c>
      <c r="H42" s="55" t="s">
        <v>123</v>
      </c>
      <c r="I42" s="33" t="str">
        <f t="shared" si="10"/>
        <v>JO43DC</v>
      </c>
      <c r="J42" s="33">
        <f t="shared" si="11"/>
        <v>8.25</v>
      </c>
      <c r="K42" s="33">
        <f t="shared" si="12"/>
        <v>53.083333333333336</v>
      </c>
      <c r="L42" s="33" t="str">
        <f t="shared" si="13"/>
        <v>JN88FE</v>
      </c>
      <c r="M42" s="33">
        <f t="shared" si="14"/>
        <v>16.416666666666668</v>
      </c>
      <c r="N42" s="33">
        <f t="shared" si="15"/>
        <v>48.166666666666664</v>
      </c>
      <c r="O42" s="34">
        <f t="shared" si="16"/>
        <v>0.12451686012181362</v>
      </c>
      <c r="P42" s="43">
        <f t="shared" si="7"/>
        <v>793.3342708941111</v>
      </c>
      <c r="Q42" s="43">
        <f t="shared" si="17"/>
        <v>130.28236158148678</v>
      </c>
      <c r="R42" s="44">
        <f t="shared" si="9"/>
        <v>130.28236158148678</v>
      </c>
    </row>
    <row r="43" spans="1:18" ht="12.75">
      <c r="A43" s="31">
        <v>10368883</v>
      </c>
      <c r="B43" s="55" t="s">
        <v>152</v>
      </c>
      <c r="C43" s="55" t="s">
        <v>153</v>
      </c>
      <c r="D43" s="55"/>
      <c r="E43" s="65"/>
      <c r="F43" s="65"/>
      <c r="G43" s="55"/>
      <c r="H43" s="55" t="s">
        <v>154</v>
      </c>
      <c r="I43" s="33" t="str">
        <f t="shared" si="10"/>
        <v>JO43DC</v>
      </c>
      <c r="J43" s="33">
        <f t="shared" si="11"/>
        <v>8.25</v>
      </c>
      <c r="K43" s="33">
        <f t="shared" si="12"/>
        <v>53.083333333333336</v>
      </c>
      <c r="L43" s="33" t="str">
        <f t="shared" si="13"/>
        <v>JN68GI</v>
      </c>
      <c r="M43" s="33">
        <f t="shared" si="14"/>
        <v>12.5</v>
      </c>
      <c r="N43" s="33">
        <f t="shared" si="15"/>
        <v>48.333333333333336</v>
      </c>
      <c r="O43" s="34">
        <f t="shared" si="16"/>
        <v>0.09524661002072143</v>
      </c>
      <c r="P43" s="43">
        <f t="shared" si="7"/>
        <v>606.8447264250225</v>
      </c>
      <c r="Q43" s="43">
        <f t="shared" si="17"/>
        <v>148.79910592167172</v>
      </c>
      <c r="R43" s="44">
        <f t="shared" si="9"/>
        <v>148.79910592167172</v>
      </c>
    </row>
    <row r="44" spans="1:18" ht="12.75">
      <c r="A44" s="31">
        <v>10368884</v>
      </c>
      <c r="B44" s="55" t="s">
        <v>229</v>
      </c>
      <c r="C44" s="55" t="s">
        <v>64</v>
      </c>
      <c r="D44" s="55"/>
      <c r="E44" s="65"/>
      <c r="F44" s="65"/>
      <c r="G44" s="55"/>
      <c r="H44" s="55" t="s">
        <v>230</v>
      </c>
      <c r="I44" s="33" t="str">
        <f t="shared" si="10"/>
        <v>JO43DC</v>
      </c>
      <c r="J44" s="33">
        <f t="shared" si="11"/>
        <v>8.25</v>
      </c>
      <c r="K44" s="33">
        <f t="shared" si="12"/>
        <v>53.083333333333336</v>
      </c>
      <c r="L44" s="33" t="str">
        <f t="shared" si="13"/>
        <v>JN36BK</v>
      </c>
      <c r="M44" s="33">
        <f t="shared" si="14"/>
        <v>6.083333333333333</v>
      </c>
      <c r="N44" s="33">
        <f t="shared" si="15"/>
        <v>46.416666666666664</v>
      </c>
      <c r="O44" s="34">
        <f t="shared" si="16"/>
        <v>0.11887812778788875</v>
      </c>
      <c r="P44" s="43">
        <f t="shared" si="7"/>
        <v>757.4082155749757</v>
      </c>
      <c r="Q44" s="43">
        <f t="shared" si="17"/>
        <v>167.30459914356751</v>
      </c>
      <c r="R44" s="44">
        <f t="shared" si="9"/>
        <v>192.69540085643249</v>
      </c>
    </row>
    <row r="45" spans="1:18" ht="12.75">
      <c r="A45" s="31">
        <v>10368885</v>
      </c>
      <c r="B45" s="55" t="s">
        <v>505</v>
      </c>
      <c r="C45" s="55" t="s">
        <v>156</v>
      </c>
      <c r="D45" s="55">
        <v>5</v>
      </c>
      <c r="E45" s="65" t="s">
        <v>830</v>
      </c>
      <c r="F45" s="65" t="s">
        <v>897</v>
      </c>
      <c r="G45" s="55">
        <v>285</v>
      </c>
      <c r="H45" s="55" t="s">
        <v>157</v>
      </c>
      <c r="I45" s="33" t="str">
        <f t="shared" si="10"/>
        <v>JO43DC</v>
      </c>
      <c r="J45" s="33">
        <f t="shared" si="11"/>
        <v>8.25</v>
      </c>
      <c r="K45" s="33">
        <f t="shared" si="12"/>
        <v>53.083333333333336</v>
      </c>
      <c r="L45" s="33" t="str">
        <f t="shared" si="13"/>
        <v>JO61UA</v>
      </c>
      <c r="M45" s="33">
        <f t="shared" si="14"/>
        <v>13.666666666666666</v>
      </c>
      <c r="N45" s="33">
        <f t="shared" si="15"/>
        <v>51</v>
      </c>
      <c r="O45" s="34">
        <f t="shared" si="16"/>
        <v>0.06855456498018575</v>
      </c>
      <c r="P45" s="43">
        <f t="shared" si="7"/>
        <v>436.78169985825747</v>
      </c>
      <c r="Q45" s="43">
        <f t="shared" si="17"/>
        <v>119.86081795296062</v>
      </c>
      <c r="R45" s="44">
        <f t="shared" si="9"/>
        <v>119.86081795296062</v>
      </c>
    </row>
    <row r="46" spans="1:18" ht="12.75">
      <c r="A46" s="31">
        <v>10368890</v>
      </c>
      <c r="B46" s="55" t="s">
        <v>283</v>
      </c>
      <c r="C46" s="55" t="s">
        <v>284</v>
      </c>
      <c r="D46" s="55">
        <v>1</v>
      </c>
      <c r="E46" s="65" t="s">
        <v>830</v>
      </c>
      <c r="F46" s="65" t="s">
        <v>897</v>
      </c>
      <c r="G46" s="55">
        <v>250</v>
      </c>
      <c r="H46" s="55" t="s">
        <v>285</v>
      </c>
      <c r="I46" s="33" t="str">
        <f t="shared" si="10"/>
        <v>JO43DC</v>
      </c>
      <c r="J46" s="33">
        <f t="shared" si="11"/>
        <v>8.25</v>
      </c>
      <c r="K46" s="33">
        <f t="shared" si="12"/>
        <v>53.083333333333336</v>
      </c>
      <c r="L46" s="33" t="str">
        <f t="shared" si="13"/>
        <v>JN39VK</v>
      </c>
      <c r="M46" s="33">
        <f t="shared" si="14"/>
        <v>7.75</v>
      </c>
      <c r="N46" s="33">
        <f t="shared" si="15"/>
        <v>49.416666666666664</v>
      </c>
      <c r="O46" s="34">
        <f t="shared" si="16"/>
        <v>0.06422764208002252</v>
      </c>
      <c r="P46" s="43">
        <f t="shared" si="7"/>
        <v>409.21357598444746</v>
      </c>
      <c r="Q46" s="43">
        <f t="shared" si="17"/>
        <v>174.92551508924382</v>
      </c>
      <c r="R46" s="44">
        <f t="shared" si="9"/>
        <v>185.07448491075618</v>
      </c>
    </row>
    <row r="47" spans="1:18" ht="12.75">
      <c r="A47" s="31">
        <v>10368895</v>
      </c>
      <c r="B47" s="55" t="s">
        <v>286</v>
      </c>
      <c r="C47" s="55" t="s">
        <v>1212</v>
      </c>
      <c r="D47" s="55">
        <v>10</v>
      </c>
      <c r="E47" s="65" t="s">
        <v>830</v>
      </c>
      <c r="F47" s="65" t="s">
        <v>897</v>
      </c>
      <c r="G47" s="55"/>
      <c r="H47" s="55" t="s">
        <v>288</v>
      </c>
      <c r="I47" s="33" t="str">
        <f t="shared" si="10"/>
        <v>JO43DC</v>
      </c>
      <c r="J47" s="33">
        <f t="shared" si="11"/>
        <v>8.25</v>
      </c>
      <c r="K47" s="33">
        <f t="shared" si="12"/>
        <v>53.083333333333336</v>
      </c>
      <c r="L47" s="33" t="str">
        <f t="shared" si="13"/>
        <v>JN57UV</v>
      </c>
      <c r="M47" s="33">
        <f t="shared" si="14"/>
        <v>11.666666666666666</v>
      </c>
      <c r="N47" s="33">
        <f t="shared" si="15"/>
        <v>47.875</v>
      </c>
      <c r="O47" s="34">
        <f t="shared" si="16"/>
        <v>0.09847670703757583</v>
      </c>
      <c r="P47" s="43">
        <f t="shared" si="7"/>
        <v>627.4246435485069</v>
      </c>
      <c r="Q47" s="43">
        <f t="shared" si="17"/>
        <v>156.00946744621942</v>
      </c>
      <c r="R47" s="44">
        <f t="shared" si="9"/>
        <v>156.00946744621942</v>
      </c>
    </row>
    <row r="48" spans="1:18" ht="12.75">
      <c r="A48" s="31">
        <v>10368900</v>
      </c>
      <c r="B48" s="55" t="s">
        <v>236</v>
      </c>
      <c r="C48" s="55" t="s">
        <v>237</v>
      </c>
      <c r="D48" s="55"/>
      <c r="E48" s="65"/>
      <c r="F48" s="65"/>
      <c r="G48" s="55"/>
      <c r="H48" s="55" t="s">
        <v>238</v>
      </c>
      <c r="I48" s="33" t="str">
        <f t="shared" si="10"/>
        <v>JO43DC</v>
      </c>
      <c r="J48" s="33">
        <f t="shared" si="11"/>
        <v>8.25</v>
      </c>
      <c r="K48" s="33">
        <f t="shared" si="12"/>
        <v>53.083333333333336</v>
      </c>
      <c r="L48" s="33" t="str">
        <f t="shared" si="13"/>
        <v>JN48BI</v>
      </c>
      <c r="M48" s="33">
        <f t="shared" si="14"/>
        <v>8.083333333333334</v>
      </c>
      <c r="N48" s="33">
        <f t="shared" si="15"/>
        <v>48.333333333333336</v>
      </c>
      <c r="O48" s="34">
        <f t="shared" si="16"/>
        <v>0.0829235383849567</v>
      </c>
      <c r="P48" s="43">
        <f t="shared" si="7"/>
        <v>528.3307401120746</v>
      </c>
      <c r="Q48" s="43">
        <f t="shared" si="17"/>
        <v>178.66218542621726</v>
      </c>
      <c r="R48" s="44">
        <f t="shared" si="9"/>
        <v>181.33781457378274</v>
      </c>
    </row>
    <row r="49" spans="1:18" ht="12.75">
      <c r="A49" s="31">
        <v>10368900</v>
      </c>
      <c r="B49" s="55" t="s">
        <v>169</v>
      </c>
      <c r="C49" s="55" t="s">
        <v>170</v>
      </c>
      <c r="D49" s="55"/>
      <c r="E49" s="65"/>
      <c r="F49" s="65"/>
      <c r="G49" s="55"/>
      <c r="H49" s="55" t="s">
        <v>171</v>
      </c>
      <c r="I49" s="33" t="str">
        <f t="shared" si="10"/>
        <v>JO43DC</v>
      </c>
      <c r="J49" s="33">
        <f t="shared" si="11"/>
        <v>8.25</v>
      </c>
      <c r="K49" s="33">
        <f t="shared" si="12"/>
        <v>53.083333333333336</v>
      </c>
      <c r="L49" s="33" t="str">
        <f t="shared" si="13"/>
        <v>JN48FX</v>
      </c>
      <c r="M49" s="33">
        <f t="shared" si="14"/>
        <v>8.416666666666666</v>
      </c>
      <c r="N49" s="33">
        <f t="shared" si="15"/>
        <v>48.958333333333336</v>
      </c>
      <c r="O49" s="34">
        <f t="shared" si="16"/>
        <v>0.0720180245692903</v>
      </c>
      <c r="P49" s="43">
        <f t="shared" si="7"/>
        <v>458.84843993831925</v>
      </c>
      <c r="Q49" s="43">
        <f t="shared" si="17"/>
        <v>178.47896433712708</v>
      </c>
      <c r="R49" s="44">
        <f t="shared" si="9"/>
        <v>178.47896433712708</v>
      </c>
    </row>
    <row r="50" spans="1:18" ht="12.75">
      <c r="A50" s="31">
        <v>10368910</v>
      </c>
      <c r="B50" s="55" t="s">
        <v>289</v>
      </c>
      <c r="C50" s="55" t="s">
        <v>290</v>
      </c>
      <c r="D50" s="55"/>
      <c r="E50" s="65"/>
      <c r="F50" s="65"/>
      <c r="G50" s="55"/>
      <c r="H50" s="55" t="s">
        <v>291</v>
      </c>
      <c r="I50" s="33" t="str">
        <f t="shared" si="10"/>
        <v>JO43DC</v>
      </c>
      <c r="J50" s="33">
        <f t="shared" si="11"/>
        <v>8.25</v>
      </c>
      <c r="K50" s="33">
        <f t="shared" si="12"/>
        <v>53.083333333333336</v>
      </c>
      <c r="L50" s="33" t="str">
        <f t="shared" si="13"/>
        <v>JO51HT</v>
      </c>
      <c r="M50" s="33">
        <f t="shared" si="14"/>
        <v>10.583333333333334</v>
      </c>
      <c r="N50" s="33">
        <f t="shared" si="15"/>
        <v>51.791666666666664</v>
      </c>
      <c r="O50" s="34">
        <f t="shared" si="16"/>
        <v>0.03353169619271745</v>
      </c>
      <c r="P50" s="43">
        <f t="shared" si="7"/>
        <v>213.6404959526607</v>
      </c>
      <c r="Q50" s="43">
        <f t="shared" si="17"/>
        <v>131.3115689443579</v>
      </c>
      <c r="R50" s="44">
        <f t="shared" si="9"/>
        <v>131.3115689443579</v>
      </c>
    </row>
    <row r="51" spans="1:18" ht="12.75">
      <c r="A51" s="31">
        <v>10368920</v>
      </c>
      <c r="B51" s="55" t="s">
        <v>93</v>
      </c>
      <c r="C51" s="55" t="s">
        <v>94</v>
      </c>
      <c r="D51" s="55"/>
      <c r="E51" s="65"/>
      <c r="F51" s="65"/>
      <c r="G51" s="55"/>
      <c r="H51" s="55" t="s">
        <v>95</v>
      </c>
      <c r="I51" s="33" t="str">
        <f t="shared" si="10"/>
        <v>JO43DC</v>
      </c>
      <c r="J51" s="33">
        <f t="shared" si="11"/>
        <v>8.25</v>
      </c>
      <c r="K51" s="33">
        <f t="shared" si="12"/>
        <v>53.083333333333336</v>
      </c>
      <c r="L51" s="33" t="str">
        <f t="shared" si="13"/>
        <v>JO54IF</v>
      </c>
      <c r="M51" s="33">
        <f t="shared" si="14"/>
        <v>10.666666666666666</v>
      </c>
      <c r="N51" s="33">
        <f t="shared" si="15"/>
        <v>54.208333333333336</v>
      </c>
      <c r="O51" s="34">
        <f t="shared" si="16"/>
        <v>0.031787832138368666</v>
      </c>
      <c r="P51" s="43">
        <f t="shared" si="7"/>
        <v>202.52981490318828</v>
      </c>
      <c r="Q51" s="43">
        <f t="shared" si="17"/>
        <v>50.88810764536644</v>
      </c>
      <c r="R51" s="44">
        <f t="shared" si="9"/>
        <v>50.88810764536644</v>
      </c>
    </row>
    <row r="52" spans="1:18" ht="12.75">
      <c r="A52" s="31">
        <v>10368920</v>
      </c>
      <c r="B52" s="55" t="s">
        <v>292</v>
      </c>
      <c r="C52" s="55" t="s">
        <v>293</v>
      </c>
      <c r="D52" s="55"/>
      <c r="E52" s="65"/>
      <c r="F52" s="65"/>
      <c r="G52" s="55"/>
      <c r="H52" s="55" t="s">
        <v>294</v>
      </c>
      <c r="I52" s="33" t="str">
        <f t="shared" si="10"/>
        <v>JO43DC</v>
      </c>
      <c r="J52" s="33">
        <f t="shared" si="11"/>
        <v>8.25</v>
      </c>
      <c r="K52" s="33">
        <f aca="true" t="shared" si="18" ref="K52:K68">(CODE(MID(I52,2,1))-74)*10+MID(I52,4,1)*1+(CODE(MID(I52,6,1))-65)/24</f>
        <v>53.083333333333336</v>
      </c>
      <c r="L52" s="33" t="str">
        <f aca="true" t="shared" si="19" ref="L52:L68">UPPER(C52)</f>
        <v>JN67MW</v>
      </c>
      <c r="M52" s="33">
        <f t="shared" si="14"/>
        <v>13</v>
      </c>
      <c r="N52" s="33">
        <f aca="true" t="shared" si="20" ref="N52:N68">(CODE(MID(L52,2,1))-74)*10+MID(L52,4,1)*1+(CODE(MID(L52,6,1))-65)/24</f>
        <v>47.916666666666664</v>
      </c>
      <c r="O52" s="34">
        <f aca="true" t="shared" si="21" ref="O52:O68">ACOS(SIN(N52*PI()/180)*SIN(K52*PI()/180)+COS(N52*PI()/180)*COS(K52*PI()/180)*COS((J52-M52)*PI()/180))</f>
        <v>0.10440878042326762</v>
      </c>
      <c r="P52" s="43">
        <f aca="true" t="shared" si="22" ref="P52:P68">IF(C52="","",6371.3*O52)</f>
        <v>665.219662710765</v>
      </c>
      <c r="Q52" s="43">
        <f aca="true" t="shared" si="23" ref="Q52:Q68">ACOS((SIN(N52*PI()/180)-SIN(K52*PI()/180)*COS(O52))/(COS(K52*PI()/180)*SIN(O52)))*180/PI()</f>
        <v>147.82402279867952</v>
      </c>
      <c r="R52" s="44">
        <f aca="true" t="shared" si="24" ref="R52:R68">IF(C52="","",IF((SIN((M52-J52)*PI()/180))&lt;0,360-Q52,Q52))</f>
        <v>147.82402279867952</v>
      </c>
    </row>
    <row r="53" spans="1:18" ht="12.75">
      <c r="A53" s="31">
        <v>10368925</v>
      </c>
      <c r="B53" s="55" t="s">
        <v>55</v>
      </c>
      <c r="C53" s="55" t="s">
        <v>56</v>
      </c>
      <c r="D53" s="55"/>
      <c r="E53" s="65"/>
      <c r="F53" s="65"/>
      <c r="G53" s="55"/>
      <c r="H53" s="55" t="s">
        <v>57</v>
      </c>
      <c r="I53" s="33" t="str">
        <f t="shared" si="10"/>
        <v>JO43DC</v>
      </c>
      <c r="J53" s="33">
        <f t="shared" si="11"/>
        <v>8.25</v>
      </c>
      <c r="K53" s="33">
        <f t="shared" si="18"/>
        <v>53.083333333333336</v>
      </c>
      <c r="L53" s="33" t="str">
        <f t="shared" si="19"/>
        <v>JN77TX</v>
      </c>
      <c r="M53" s="33">
        <f t="shared" si="14"/>
        <v>15.583333333333334</v>
      </c>
      <c r="N53" s="33">
        <f t="shared" si="20"/>
        <v>47.958333333333336</v>
      </c>
      <c r="O53" s="34">
        <f t="shared" si="21"/>
        <v>0.12080451845870566</v>
      </c>
      <c r="P53" s="43">
        <f t="shared" si="22"/>
        <v>769.6818284559514</v>
      </c>
      <c r="Q53" s="43">
        <f t="shared" si="23"/>
        <v>134.82234076853842</v>
      </c>
      <c r="R53" s="44">
        <f t="shared" si="24"/>
        <v>134.82234076853842</v>
      </c>
    </row>
    <row r="54" spans="1:18" ht="12.75">
      <c r="A54" s="31">
        <v>10368940</v>
      </c>
      <c r="B54" s="55" t="s">
        <v>295</v>
      </c>
      <c r="C54" s="55" t="s">
        <v>240</v>
      </c>
      <c r="D54" s="55"/>
      <c r="E54" s="65"/>
      <c r="F54" s="65"/>
      <c r="G54" s="55"/>
      <c r="H54" s="55" t="s">
        <v>241</v>
      </c>
      <c r="I54" s="33" t="str">
        <f t="shared" si="10"/>
        <v>JO43DC</v>
      </c>
      <c r="J54" s="33">
        <f t="shared" si="11"/>
        <v>8.25</v>
      </c>
      <c r="K54" s="33">
        <f t="shared" si="18"/>
        <v>53.083333333333336</v>
      </c>
      <c r="L54" s="33" t="str">
        <f t="shared" si="19"/>
        <v>JN58KR</v>
      </c>
      <c r="M54" s="33">
        <f t="shared" si="14"/>
        <v>10.833333333333334</v>
      </c>
      <c r="N54" s="33">
        <f t="shared" si="20"/>
        <v>48.708333333333336</v>
      </c>
      <c r="O54" s="34">
        <f t="shared" si="21"/>
        <v>0.08146803748047837</v>
      </c>
      <c r="P54" s="43">
        <f t="shared" si="22"/>
        <v>519.0573071993718</v>
      </c>
      <c r="Q54" s="43">
        <f t="shared" si="23"/>
        <v>158.56217898008654</v>
      </c>
      <c r="R54" s="44">
        <f t="shared" si="24"/>
        <v>158.56217898008654</v>
      </c>
    </row>
    <row r="55" spans="1:18" ht="12.75">
      <c r="A55" s="31">
        <v>10368945</v>
      </c>
      <c r="B55" s="55" t="s">
        <v>216</v>
      </c>
      <c r="C55" s="55" t="s">
        <v>217</v>
      </c>
      <c r="D55" s="55"/>
      <c r="E55" s="65"/>
      <c r="F55" s="65"/>
      <c r="G55" s="55"/>
      <c r="H55" s="55" t="s">
        <v>218</v>
      </c>
      <c r="I55" s="33" t="str">
        <f t="shared" si="10"/>
        <v>JO43DC</v>
      </c>
      <c r="J55" s="33">
        <f t="shared" si="11"/>
        <v>8.25</v>
      </c>
      <c r="K55" s="33">
        <f t="shared" si="18"/>
        <v>53.083333333333336</v>
      </c>
      <c r="L55" s="33" t="str">
        <f t="shared" si="19"/>
        <v>JN59AS</v>
      </c>
      <c r="M55" s="33">
        <f t="shared" si="14"/>
        <v>10</v>
      </c>
      <c r="N55" s="33">
        <f t="shared" si="20"/>
        <v>49.75</v>
      </c>
      <c r="O55" s="34">
        <f t="shared" si="21"/>
        <v>0.061211734766569714</v>
      </c>
      <c r="P55" s="43">
        <f t="shared" si="22"/>
        <v>389.9983257182456</v>
      </c>
      <c r="Q55" s="43">
        <f t="shared" si="23"/>
        <v>161.18264522422515</v>
      </c>
      <c r="R55" s="44">
        <f t="shared" si="24"/>
        <v>161.18264522422515</v>
      </c>
    </row>
    <row r="56" spans="1:18" ht="12.75">
      <c r="A56" s="31">
        <v>10368950</v>
      </c>
      <c r="B56" s="55" t="s">
        <v>296</v>
      </c>
      <c r="C56" s="55" t="s">
        <v>297</v>
      </c>
      <c r="D56" s="55"/>
      <c r="E56" s="65"/>
      <c r="F56" s="65"/>
      <c r="G56" s="55"/>
      <c r="H56" s="55" t="s">
        <v>298</v>
      </c>
      <c r="I56" s="33" t="str">
        <f t="shared" si="10"/>
        <v>JO43DC</v>
      </c>
      <c r="J56" s="33">
        <f t="shared" si="11"/>
        <v>8.25</v>
      </c>
      <c r="K56" s="33">
        <f t="shared" si="18"/>
        <v>53.083333333333336</v>
      </c>
      <c r="L56" s="33" t="str">
        <f t="shared" si="19"/>
        <v>JN67BU</v>
      </c>
      <c r="M56" s="33">
        <f t="shared" si="14"/>
        <v>12.083333333333334</v>
      </c>
      <c r="N56" s="33">
        <f t="shared" si="20"/>
        <v>47.833333333333336</v>
      </c>
      <c r="O56" s="34">
        <f t="shared" si="21"/>
        <v>0.10100987342004575</v>
      </c>
      <c r="P56" s="43">
        <f t="shared" si="22"/>
        <v>643.5642065211375</v>
      </c>
      <c r="Q56" s="43">
        <f t="shared" si="23"/>
        <v>153.57307575302792</v>
      </c>
      <c r="R56" s="44">
        <f t="shared" si="24"/>
        <v>153.57307575302792</v>
      </c>
    </row>
    <row r="57" spans="1:18" ht="12.75">
      <c r="A57" s="31">
        <v>10368950</v>
      </c>
      <c r="B57" s="55" t="s">
        <v>299</v>
      </c>
      <c r="C57" s="55" t="s">
        <v>300</v>
      </c>
      <c r="D57" s="55"/>
      <c r="E57" s="65"/>
      <c r="F57" s="65"/>
      <c r="G57" s="55"/>
      <c r="H57" s="55" t="s">
        <v>301</v>
      </c>
      <c r="I57" s="33" t="str">
        <f t="shared" si="10"/>
        <v>JO43DC</v>
      </c>
      <c r="J57" s="33">
        <f t="shared" si="11"/>
        <v>8.25</v>
      </c>
      <c r="K57" s="33">
        <f t="shared" si="18"/>
        <v>53.083333333333336</v>
      </c>
      <c r="L57" s="33" t="str">
        <f t="shared" si="19"/>
        <v>JN47QT</v>
      </c>
      <c r="M57" s="33">
        <f t="shared" si="14"/>
        <v>9.333333333333334</v>
      </c>
      <c r="N57" s="33">
        <f t="shared" si="20"/>
        <v>47.791666666666664</v>
      </c>
      <c r="O57" s="34">
        <f t="shared" si="21"/>
        <v>0.09313583773047518</v>
      </c>
      <c r="P57" s="43">
        <f t="shared" si="22"/>
        <v>593.3963629321765</v>
      </c>
      <c r="Q57" s="43">
        <f t="shared" si="23"/>
        <v>172.15007878411228</v>
      </c>
      <c r="R57" s="44">
        <f t="shared" si="24"/>
        <v>172.15007878411228</v>
      </c>
    </row>
    <row r="58" spans="1:18" ht="12.75">
      <c r="A58" s="31">
        <v>10368950</v>
      </c>
      <c r="B58" s="55" t="s">
        <v>160</v>
      </c>
      <c r="C58" s="55" t="s">
        <v>161</v>
      </c>
      <c r="D58" s="55"/>
      <c r="E58" s="65"/>
      <c r="F58" s="65"/>
      <c r="G58" s="55"/>
      <c r="H58" s="55" t="s">
        <v>162</v>
      </c>
      <c r="I58" s="33" t="str">
        <f t="shared" si="10"/>
        <v>JO43DC</v>
      </c>
      <c r="J58" s="33">
        <f t="shared" si="11"/>
        <v>8.25</v>
      </c>
      <c r="K58" s="33">
        <f t="shared" si="18"/>
        <v>53.083333333333336</v>
      </c>
      <c r="L58" s="33" t="str">
        <f t="shared" si="19"/>
        <v>JO11UB</v>
      </c>
      <c r="M58" s="33">
        <f t="shared" si="14"/>
        <v>3.666666666666667</v>
      </c>
      <c r="N58" s="33">
        <f t="shared" si="20"/>
        <v>51.041666666666664</v>
      </c>
      <c r="O58" s="34">
        <f t="shared" si="21"/>
        <v>0.060713893949965625</v>
      </c>
      <c r="P58" s="43">
        <f t="shared" si="22"/>
        <v>386.826432523416</v>
      </c>
      <c r="Q58" s="43">
        <f t="shared" si="23"/>
        <v>124.10120657683392</v>
      </c>
      <c r="R58" s="44">
        <f t="shared" si="24"/>
        <v>235.89879342316607</v>
      </c>
    </row>
    <row r="59" spans="1:18" ht="12.75">
      <c r="A59" s="31">
        <v>10368956</v>
      </c>
      <c r="B59" s="55" t="s">
        <v>37</v>
      </c>
      <c r="C59" s="55" t="s">
        <v>38</v>
      </c>
      <c r="D59" s="55"/>
      <c r="E59" s="65"/>
      <c r="F59" s="65"/>
      <c r="G59" s="55"/>
      <c r="H59" s="55" t="s">
        <v>39</v>
      </c>
      <c r="I59" s="33" t="str">
        <f t="shared" si="10"/>
        <v>JO43DC</v>
      </c>
      <c r="J59" s="33">
        <f t="shared" si="11"/>
        <v>8.25</v>
      </c>
      <c r="K59" s="33">
        <f t="shared" si="18"/>
        <v>53.083333333333336</v>
      </c>
      <c r="L59" s="33" t="str">
        <f t="shared" si="19"/>
        <v>JN59PL</v>
      </c>
      <c r="M59" s="33">
        <f t="shared" si="14"/>
        <v>11.25</v>
      </c>
      <c r="N59" s="33">
        <f t="shared" si="20"/>
        <v>49.458333333333336</v>
      </c>
      <c r="O59" s="34">
        <f t="shared" si="21"/>
        <v>0.07123061500023398</v>
      </c>
      <c r="P59" s="43">
        <f t="shared" si="22"/>
        <v>453.83161735099077</v>
      </c>
      <c r="Q59" s="43">
        <f t="shared" si="23"/>
        <v>151.44608610816562</v>
      </c>
      <c r="R59" s="44">
        <f t="shared" si="24"/>
        <v>151.44608610816562</v>
      </c>
    </row>
    <row r="60" spans="1:18" ht="12.75">
      <c r="A60" s="31">
        <v>10368975</v>
      </c>
      <c r="B60" s="55" t="s">
        <v>302</v>
      </c>
      <c r="C60" s="55" t="s">
        <v>303</v>
      </c>
      <c r="D60" s="55"/>
      <c r="E60" s="65"/>
      <c r="F60" s="65"/>
      <c r="G60" s="55"/>
      <c r="H60" s="55" t="s">
        <v>304</v>
      </c>
      <c r="I60" s="33" t="str">
        <f t="shared" si="10"/>
        <v>JO43DC</v>
      </c>
      <c r="J60" s="33">
        <f t="shared" si="11"/>
        <v>8.25</v>
      </c>
      <c r="K60" s="33">
        <f t="shared" si="18"/>
        <v>53.083333333333336</v>
      </c>
      <c r="L60" s="33" t="str">
        <f t="shared" si="19"/>
        <v>JO20IV</v>
      </c>
      <c r="M60" s="33">
        <f t="shared" si="14"/>
        <v>4.666666666666667</v>
      </c>
      <c r="N60" s="33">
        <f t="shared" si="20"/>
        <v>50.875</v>
      </c>
      <c r="O60" s="34">
        <f t="shared" si="21"/>
        <v>0.054480237531052245</v>
      </c>
      <c r="P60" s="43">
        <f t="shared" si="22"/>
        <v>347.10993738159317</v>
      </c>
      <c r="Q60" s="43">
        <f t="shared" si="23"/>
        <v>133.592394568511</v>
      </c>
      <c r="R60" s="44">
        <f t="shared" si="24"/>
        <v>226.407605431489</v>
      </c>
    </row>
    <row r="61" spans="1:18" ht="12.75">
      <c r="A61" s="31">
        <v>10368985</v>
      </c>
      <c r="B61" s="55" t="s">
        <v>183</v>
      </c>
      <c r="C61" s="55" t="s">
        <v>167</v>
      </c>
      <c r="D61" s="55"/>
      <c r="E61" s="65"/>
      <c r="F61" s="65"/>
      <c r="G61" s="55"/>
      <c r="H61" s="55" t="s">
        <v>168</v>
      </c>
      <c r="I61" s="33" t="str">
        <f t="shared" si="10"/>
        <v>JO43DC</v>
      </c>
      <c r="J61" s="33">
        <f t="shared" si="11"/>
        <v>8.25</v>
      </c>
      <c r="K61" s="33">
        <f t="shared" si="18"/>
        <v>53.083333333333336</v>
      </c>
      <c r="L61" s="33" t="str">
        <f t="shared" si="19"/>
        <v>JN67CR</v>
      </c>
      <c r="M61" s="33">
        <f t="shared" si="14"/>
        <v>12.166666666666666</v>
      </c>
      <c r="N61" s="33">
        <f t="shared" si="20"/>
        <v>47.708333333333336</v>
      </c>
      <c r="O61" s="34">
        <f t="shared" si="21"/>
        <v>0.10340034866381753</v>
      </c>
      <c r="P61" s="43">
        <f t="shared" si="22"/>
        <v>658.7946414417806</v>
      </c>
      <c r="Q61" s="43">
        <f t="shared" si="23"/>
        <v>153.55688408656755</v>
      </c>
      <c r="R61" s="44">
        <f t="shared" si="24"/>
        <v>153.55688408656755</v>
      </c>
    </row>
    <row r="62" spans="1:18" ht="12.75">
      <c r="A62" s="31" t="s">
        <v>1202</v>
      </c>
      <c r="B62" s="55"/>
      <c r="C62" s="55"/>
      <c r="D62" s="55"/>
      <c r="E62" s="65"/>
      <c r="F62" s="65"/>
      <c r="G62" s="55"/>
      <c r="H62" s="55"/>
      <c r="I62" s="33" t="str">
        <f t="shared" si="10"/>
        <v>JO43DC</v>
      </c>
      <c r="J62" s="33">
        <f t="shared" si="11"/>
        <v>8.25</v>
      </c>
      <c r="K62" s="33">
        <f t="shared" si="18"/>
        <v>53.083333333333336</v>
      </c>
      <c r="L62" s="33">
        <f t="shared" si="19"/>
      </c>
      <c r="M62" s="33" t="e">
        <f t="shared" si="14"/>
        <v>#VALUE!</v>
      </c>
      <c r="N62" s="33" t="e">
        <f t="shared" si="20"/>
        <v>#VALUE!</v>
      </c>
      <c r="O62" s="34" t="e">
        <f t="shared" si="21"/>
        <v>#VALUE!</v>
      </c>
      <c r="P62" s="43">
        <f t="shared" si="22"/>
      </c>
      <c r="Q62" s="43" t="e">
        <f t="shared" si="23"/>
        <v>#VALUE!</v>
      </c>
      <c r="R62" s="44">
        <f t="shared" si="24"/>
      </c>
    </row>
    <row r="63" spans="1:18" ht="12.75">
      <c r="A63" s="31" t="s">
        <v>1202</v>
      </c>
      <c r="B63" s="55"/>
      <c r="C63" s="55"/>
      <c r="D63" s="55"/>
      <c r="E63" s="65"/>
      <c r="F63" s="65"/>
      <c r="G63" s="55"/>
      <c r="H63" s="55"/>
      <c r="I63" s="33" t="str">
        <f t="shared" si="10"/>
        <v>JO43DC</v>
      </c>
      <c r="J63" s="33">
        <f t="shared" si="11"/>
        <v>8.25</v>
      </c>
      <c r="K63" s="33">
        <f t="shared" si="18"/>
        <v>53.083333333333336</v>
      </c>
      <c r="L63" s="33">
        <f t="shared" si="19"/>
      </c>
      <c r="M63" s="33" t="e">
        <f t="shared" si="14"/>
        <v>#VALUE!</v>
      </c>
      <c r="N63" s="33" t="e">
        <f t="shared" si="20"/>
        <v>#VALUE!</v>
      </c>
      <c r="O63" s="34" t="e">
        <f t="shared" si="21"/>
        <v>#VALUE!</v>
      </c>
      <c r="P63" s="43">
        <f t="shared" si="22"/>
      </c>
      <c r="Q63" s="43" t="e">
        <f t="shared" si="23"/>
        <v>#VALUE!</v>
      </c>
      <c r="R63" s="44">
        <f t="shared" si="24"/>
      </c>
    </row>
    <row r="64" spans="1:18" ht="12.75">
      <c r="A64" s="31" t="s">
        <v>1202</v>
      </c>
      <c r="B64" s="55"/>
      <c r="C64" s="55"/>
      <c r="D64" s="55"/>
      <c r="E64" s="65"/>
      <c r="F64" s="65"/>
      <c r="G64" s="55"/>
      <c r="H64" s="55"/>
      <c r="I64" s="33" t="str">
        <f t="shared" si="10"/>
        <v>JO43DC</v>
      </c>
      <c r="J64" s="33">
        <f t="shared" si="11"/>
        <v>8.25</v>
      </c>
      <c r="K64" s="33">
        <f t="shared" si="18"/>
        <v>53.083333333333336</v>
      </c>
      <c r="L64" s="33">
        <f t="shared" si="19"/>
      </c>
      <c r="M64" s="33" t="e">
        <f t="shared" si="14"/>
        <v>#VALUE!</v>
      </c>
      <c r="N64" s="33" t="e">
        <f t="shared" si="20"/>
        <v>#VALUE!</v>
      </c>
      <c r="O64" s="34" t="e">
        <f t="shared" si="21"/>
        <v>#VALUE!</v>
      </c>
      <c r="P64" s="43">
        <f t="shared" si="22"/>
      </c>
      <c r="Q64" s="43" t="e">
        <f t="shared" si="23"/>
        <v>#VALUE!</v>
      </c>
      <c r="R64" s="44">
        <f t="shared" si="24"/>
      </c>
    </row>
    <row r="65" spans="1:18" ht="12.75">
      <c r="A65" s="31" t="s">
        <v>1202</v>
      </c>
      <c r="B65" s="55"/>
      <c r="C65" s="55"/>
      <c r="D65" s="55"/>
      <c r="E65" s="65"/>
      <c r="F65" s="65"/>
      <c r="G65" s="55"/>
      <c r="H65" s="55"/>
      <c r="I65" s="33" t="str">
        <f t="shared" si="10"/>
        <v>JO43DC</v>
      </c>
      <c r="J65" s="33">
        <f t="shared" si="11"/>
        <v>8.25</v>
      </c>
      <c r="K65" s="33">
        <f t="shared" si="18"/>
        <v>53.083333333333336</v>
      </c>
      <c r="L65" s="33">
        <f t="shared" si="19"/>
      </c>
      <c r="M65" s="33" t="e">
        <f t="shared" si="14"/>
        <v>#VALUE!</v>
      </c>
      <c r="N65" s="33" t="e">
        <f t="shared" si="20"/>
        <v>#VALUE!</v>
      </c>
      <c r="O65" s="34" t="e">
        <f t="shared" si="21"/>
        <v>#VALUE!</v>
      </c>
      <c r="P65" s="43">
        <f t="shared" si="22"/>
      </c>
      <c r="Q65" s="43" t="e">
        <f t="shared" si="23"/>
        <v>#VALUE!</v>
      </c>
      <c r="R65" s="44">
        <f t="shared" si="24"/>
      </c>
    </row>
    <row r="66" spans="1:18" ht="12.75">
      <c r="A66" s="31" t="s">
        <v>1202</v>
      </c>
      <c r="B66" s="55"/>
      <c r="C66" s="55"/>
      <c r="D66" s="55"/>
      <c r="E66" s="65"/>
      <c r="F66" s="65"/>
      <c r="G66" s="55"/>
      <c r="H66" s="55"/>
      <c r="I66" s="33" t="str">
        <f t="shared" si="10"/>
        <v>JO43DC</v>
      </c>
      <c r="J66" s="33">
        <f t="shared" si="11"/>
        <v>8.25</v>
      </c>
      <c r="K66" s="33">
        <f t="shared" si="18"/>
        <v>53.083333333333336</v>
      </c>
      <c r="L66" s="33">
        <f t="shared" si="19"/>
      </c>
      <c r="M66" s="33" t="e">
        <f t="shared" si="14"/>
        <v>#VALUE!</v>
      </c>
      <c r="N66" s="33" t="e">
        <f t="shared" si="20"/>
        <v>#VALUE!</v>
      </c>
      <c r="O66" s="34" t="e">
        <f t="shared" si="21"/>
        <v>#VALUE!</v>
      </c>
      <c r="P66" s="43">
        <f t="shared" si="22"/>
      </c>
      <c r="Q66" s="43" t="e">
        <f t="shared" si="23"/>
        <v>#VALUE!</v>
      </c>
      <c r="R66" s="44">
        <f t="shared" si="24"/>
      </c>
    </row>
    <row r="67" spans="1:18" ht="12.75">
      <c r="A67" s="31" t="s">
        <v>1202</v>
      </c>
      <c r="B67" s="55"/>
      <c r="C67" s="55"/>
      <c r="D67" s="55"/>
      <c r="E67" s="65"/>
      <c r="F67" s="65"/>
      <c r="G67" s="55"/>
      <c r="H67" s="55"/>
      <c r="I67" s="33" t="str">
        <f t="shared" si="10"/>
        <v>JO43DC</v>
      </c>
      <c r="J67" s="33">
        <f t="shared" si="11"/>
        <v>8.25</v>
      </c>
      <c r="K67" s="33">
        <f t="shared" si="18"/>
        <v>53.083333333333336</v>
      </c>
      <c r="L67" s="33">
        <f t="shared" si="19"/>
      </c>
      <c r="M67" s="33" t="e">
        <f t="shared" si="14"/>
        <v>#VALUE!</v>
      </c>
      <c r="N67" s="33" t="e">
        <f t="shared" si="20"/>
        <v>#VALUE!</v>
      </c>
      <c r="O67" s="34" t="e">
        <f t="shared" si="21"/>
        <v>#VALUE!</v>
      </c>
      <c r="P67" s="43">
        <f t="shared" si="22"/>
      </c>
      <c r="Q67" s="43" t="e">
        <f t="shared" si="23"/>
        <v>#VALUE!</v>
      </c>
      <c r="R67" s="44">
        <f t="shared" si="24"/>
      </c>
    </row>
    <row r="68" spans="1:18" ht="12.75">
      <c r="A68" s="31"/>
      <c r="B68" s="55"/>
      <c r="C68" s="55"/>
      <c r="D68" s="55"/>
      <c r="E68" s="65"/>
      <c r="F68" s="65"/>
      <c r="G68" s="55"/>
      <c r="H68" s="55"/>
      <c r="I68" s="33" t="str">
        <f t="shared" si="10"/>
        <v>JO43DC</v>
      </c>
      <c r="J68" s="33">
        <f t="shared" si="11"/>
        <v>8.25</v>
      </c>
      <c r="K68" s="33">
        <f t="shared" si="18"/>
        <v>53.083333333333336</v>
      </c>
      <c r="L68" s="33">
        <f t="shared" si="19"/>
      </c>
      <c r="M68" s="33" t="e">
        <f t="shared" si="14"/>
        <v>#VALUE!</v>
      </c>
      <c r="N68" s="33" t="e">
        <f t="shared" si="20"/>
        <v>#VALUE!</v>
      </c>
      <c r="O68" s="34" t="e">
        <f t="shared" si="21"/>
        <v>#VALUE!</v>
      </c>
      <c r="P68" s="43">
        <f t="shared" si="22"/>
      </c>
      <c r="Q68" s="43" t="e">
        <f t="shared" si="23"/>
        <v>#VALUE!</v>
      </c>
      <c r="R68" s="44">
        <f t="shared" si="24"/>
      </c>
    </row>
    <row r="69" spans="1:18" ht="12.75">
      <c r="A69" s="31"/>
      <c r="B69" s="55"/>
      <c r="C69" s="55"/>
      <c r="D69" s="55"/>
      <c r="E69" s="65"/>
      <c r="F69" s="65"/>
      <c r="G69" s="55"/>
      <c r="H69" s="55"/>
      <c r="I69" s="33" t="str">
        <f t="shared" si="10"/>
        <v>JO43DC</v>
      </c>
      <c r="J69" s="33">
        <f t="shared" si="11"/>
        <v>8.25</v>
      </c>
      <c r="K69" s="33">
        <f t="shared" si="12"/>
        <v>53.083333333333336</v>
      </c>
      <c r="L69" s="33">
        <f t="shared" si="13"/>
      </c>
      <c r="M69" s="33" t="e">
        <f t="shared" si="14"/>
        <v>#VALUE!</v>
      </c>
      <c r="N69" s="33" t="e">
        <f t="shared" si="15"/>
        <v>#VALUE!</v>
      </c>
      <c r="O69" s="34" t="e">
        <f t="shared" si="16"/>
        <v>#VALUE!</v>
      </c>
      <c r="P69" s="43">
        <f aca="true" t="shared" si="25" ref="P69:P86">IF(C69="","",6371.3*O69)</f>
      </c>
      <c r="Q69" s="43" t="e">
        <f t="shared" si="17"/>
        <v>#VALUE!</v>
      </c>
      <c r="R69" s="44">
        <f aca="true" t="shared" si="26" ref="R69:R86">IF(C69="","",IF((SIN((M69-J69)*PI()/180))&lt;0,360-Q69,Q69))</f>
      </c>
    </row>
    <row r="70" spans="1:18" ht="12.75">
      <c r="A70" s="31"/>
      <c r="B70" s="55"/>
      <c r="C70" s="55"/>
      <c r="D70" s="55"/>
      <c r="E70" s="65"/>
      <c r="F70" s="65"/>
      <c r="G70" s="55"/>
      <c r="H70" s="55"/>
      <c r="I70" s="33" t="str">
        <f t="shared" si="10"/>
        <v>JO43DC</v>
      </c>
      <c r="J70" s="33">
        <f t="shared" si="11"/>
        <v>8.25</v>
      </c>
      <c r="K70" s="33">
        <f t="shared" si="12"/>
        <v>53.083333333333336</v>
      </c>
      <c r="L70" s="33">
        <f t="shared" si="13"/>
      </c>
      <c r="M70" s="33" t="e">
        <f t="shared" si="14"/>
        <v>#VALUE!</v>
      </c>
      <c r="N70" s="33" t="e">
        <f t="shared" si="15"/>
        <v>#VALUE!</v>
      </c>
      <c r="O70" s="34" t="e">
        <f t="shared" si="16"/>
        <v>#VALUE!</v>
      </c>
      <c r="P70" s="43">
        <f t="shared" si="25"/>
      </c>
      <c r="Q70" s="43" t="e">
        <f t="shared" si="17"/>
        <v>#VALUE!</v>
      </c>
      <c r="R70" s="44">
        <f t="shared" si="26"/>
      </c>
    </row>
    <row r="71" spans="1:18" ht="12.75">
      <c r="A71" s="31"/>
      <c r="B71" s="55"/>
      <c r="C71" s="55"/>
      <c r="D71" s="55"/>
      <c r="E71" s="65"/>
      <c r="F71" s="65"/>
      <c r="G71" s="55"/>
      <c r="H71" s="55"/>
      <c r="I71" s="33" t="str">
        <f t="shared" si="10"/>
        <v>JO43DC</v>
      </c>
      <c r="J71" s="33">
        <f t="shared" si="11"/>
        <v>8.25</v>
      </c>
      <c r="K71" s="33">
        <f t="shared" si="12"/>
        <v>53.083333333333336</v>
      </c>
      <c r="L71" s="33">
        <f t="shared" si="13"/>
      </c>
      <c r="M71" s="33" t="e">
        <f t="shared" si="14"/>
        <v>#VALUE!</v>
      </c>
      <c r="N71" s="33" t="e">
        <f t="shared" si="15"/>
        <v>#VALUE!</v>
      </c>
      <c r="O71" s="34" t="e">
        <f t="shared" si="16"/>
        <v>#VALUE!</v>
      </c>
      <c r="P71" s="43">
        <f t="shared" si="25"/>
      </c>
      <c r="Q71" s="43" t="e">
        <f t="shared" si="17"/>
        <v>#VALUE!</v>
      </c>
      <c r="R71" s="44">
        <f t="shared" si="26"/>
      </c>
    </row>
    <row r="72" spans="1:18" ht="12.75">
      <c r="A72" s="31"/>
      <c r="B72" s="55"/>
      <c r="C72" s="55"/>
      <c r="D72" s="55"/>
      <c r="E72" s="65"/>
      <c r="F72" s="65"/>
      <c r="G72" s="55"/>
      <c r="H72" s="55"/>
      <c r="I72" s="33" t="str">
        <f t="shared" si="10"/>
        <v>JO43DC</v>
      </c>
      <c r="J72" s="33">
        <f t="shared" si="11"/>
        <v>8.25</v>
      </c>
      <c r="K72" s="33">
        <f t="shared" si="12"/>
        <v>53.083333333333336</v>
      </c>
      <c r="L72" s="33">
        <f t="shared" si="13"/>
      </c>
      <c r="M72" s="33" t="e">
        <f t="shared" si="14"/>
        <v>#VALUE!</v>
      </c>
      <c r="N72" s="33" t="e">
        <f t="shared" si="15"/>
        <v>#VALUE!</v>
      </c>
      <c r="O72" s="34" t="e">
        <f t="shared" si="16"/>
        <v>#VALUE!</v>
      </c>
      <c r="P72" s="43">
        <f t="shared" si="25"/>
      </c>
      <c r="Q72" s="43" t="e">
        <f t="shared" si="17"/>
        <v>#VALUE!</v>
      </c>
      <c r="R72" s="44">
        <f t="shared" si="26"/>
      </c>
    </row>
    <row r="73" spans="1:18" ht="12.75">
      <c r="A73" s="31"/>
      <c r="B73" s="55"/>
      <c r="C73" s="55"/>
      <c r="D73" s="55"/>
      <c r="E73" s="65"/>
      <c r="F73" s="65"/>
      <c r="G73" s="55"/>
      <c r="H73" s="55"/>
      <c r="I73" s="33" t="str">
        <f t="shared" si="10"/>
        <v>JO43DC</v>
      </c>
      <c r="J73" s="33">
        <f t="shared" si="11"/>
        <v>8.25</v>
      </c>
      <c r="K73" s="33">
        <f t="shared" si="12"/>
        <v>53.083333333333336</v>
      </c>
      <c r="L73" s="33">
        <f t="shared" si="13"/>
      </c>
      <c r="M73" s="33" t="e">
        <f t="shared" si="14"/>
        <v>#VALUE!</v>
      </c>
      <c r="N73" s="33" t="e">
        <f t="shared" si="15"/>
        <v>#VALUE!</v>
      </c>
      <c r="O73" s="34" t="e">
        <f t="shared" si="16"/>
        <v>#VALUE!</v>
      </c>
      <c r="P73" s="43">
        <f t="shared" si="25"/>
      </c>
      <c r="Q73" s="43" t="e">
        <f t="shared" si="17"/>
        <v>#VALUE!</v>
      </c>
      <c r="R73" s="44">
        <f t="shared" si="26"/>
      </c>
    </row>
    <row r="74" spans="1:18" ht="12.75">
      <c r="A74" s="31"/>
      <c r="B74" s="55"/>
      <c r="C74" s="55"/>
      <c r="D74" s="55"/>
      <c r="E74" s="65"/>
      <c r="F74" s="65"/>
      <c r="G74" s="55"/>
      <c r="H74" s="55"/>
      <c r="I74" s="33" t="str">
        <f t="shared" si="10"/>
        <v>JO43DC</v>
      </c>
      <c r="J74" s="33">
        <f t="shared" si="11"/>
        <v>8.25</v>
      </c>
      <c r="K74" s="33">
        <f t="shared" si="12"/>
        <v>53.083333333333336</v>
      </c>
      <c r="L74" s="33">
        <f t="shared" si="13"/>
      </c>
      <c r="M74" s="33" t="e">
        <f t="shared" si="14"/>
        <v>#VALUE!</v>
      </c>
      <c r="N74" s="33" t="e">
        <f t="shared" si="15"/>
        <v>#VALUE!</v>
      </c>
      <c r="O74" s="34" t="e">
        <f t="shared" si="16"/>
        <v>#VALUE!</v>
      </c>
      <c r="P74" s="43">
        <f t="shared" si="25"/>
      </c>
      <c r="Q74" s="43" t="e">
        <f t="shared" si="17"/>
        <v>#VALUE!</v>
      </c>
      <c r="R74" s="44">
        <f t="shared" si="26"/>
      </c>
    </row>
    <row r="75" spans="1:18" ht="12.75">
      <c r="A75" s="31"/>
      <c r="B75" s="55"/>
      <c r="C75" s="55"/>
      <c r="D75" s="55"/>
      <c r="E75" s="65"/>
      <c r="F75" s="65"/>
      <c r="G75" s="55"/>
      <c r="H75" s="55"/>
      <c r="I75" s="33" t="str">
        <f t="shared" si="10"/>
        <v>JO43DC</v>
      </c>
      <c r="J75" s="33">
        <f t="shared" si="11"/>
        <v>8.25</v>
      </c>
      <c r="K75" s="33">
        <f t="shared" si="12"/>
        <v>53.083333333333336</v>
      </c>
      <c r="L75" s="33">
        <f t="shared" si="13"/>
      </c>
      <c r="M75" s="33" t="e">
        <f t="shared" si="14"/>
        <v>#VALUE!</v>
      </c>
      <c r="N75" s="33" t="e">
        <f t="shared" si="15"/>
        <v>#VALUE!</v>
      </c>
      <c r="O75" s="34" t="e">
        <f t="shared" si="16"/>
        <v>#VALUE!</v>
      </c>
      <c r="P75" s="43">
        <f t="shared" si="25"/>
      </c>
      <c r="Q75" s="43" t="e">
        <f t="shared" si="17"/>
        <v>#VALUE!</v>
      </c>
      <c r="R75" s="44">
        <f t="shared" si="26"/>
      </c>
    </row>
    <row r="76" spans="1:18" ht="12.75">
      <c r="A76" s="31"/>
      <c r="B76" s="55"/>
      <c r="C76" s="55"/>
      <c r="D76" s="55"/>
      <c r="E76" s="65"/>
      <c r="F76" s="65"/>
      <c r="G76" s="55"/>
      <c r="H76" s="55"/>
      <c r="I76" s="33" t="str">
        <f t="shared" si="10"/>
        <v>JO43DC</v>
      </c>
      <c r="J76" s="33">
        <f t="shared" si="11"/>
        <v>8.25</v>
      </c>
      <c r="K76" s="33">
        <f t="shared" si="12"/>
        <v>53.083333333333336</v>
      </c>
      <c r="L76" s="33">
        <f t="shared" si="13"/>
      </c>
      <c r="M76" s="33" t="e">
        <f t="shared" si="14"/>
        <v>#VALUE!</v>
      </c>
      <c r="N76" s="33" t="e">
        <f t="shared" si="15"/>
        <v>#VALUE!</v>
      </c>
      <c r="O76" s="34" t="e">
        <f t="shared" si="16"/>
        <v>#VALUE!</v>
      </c>
      <c r="P76" s="43">
        <f t="shared" si="25"/>
      </c>
      <c r="Q76" s="43" t="e">
        <f t="shared" si="17"/>
        <v>#VALUE!</v>
      </c>
      <c r="R76" s="44">
        <f t="shared" si="26"/>
      </c>
    </row>
    <row r="77" spans="1:18" ht="12.75">
      <c r="A77" s="31"/>
      <c r="B77" s="55"/>
      <c r="C77" s="55"/>
      <c r="D77" s="55"/>
      <c r="E77" s="65"/>
      <c r="F77" s="65"/>
      <c r="G77" s="55"/>
      <c r="H77" s="55"/>
      <c r="I77" s="33" t="str">
        <f t="shared" si="10"/>
        <v>JO43DC</v>
      </c>
      <c r="J77" s="33">
        <f t="shared" si="11"/>
        <v>8.25</v>
      </c>
      <c r="K77" s="33">
        <f t="shared" si="12"/>
        <v>53.083333333333336</v>
      </c>
      <c r="L77" s="33">
        <f t="shared" si="13"/>
      </c>
      <c r="M77" s="33" t="e">
        <f t="shared" si="14"/>
        <v>#VALUE!</v>
      </c>
      <c r="N77" s="33" t="e">
        <f t="shared" si="15"/>
        <v>#VALUE!</v>
      </c>
      <c r="O77" s="34" t="e">
        <f t="shared" si="16"/>
        <v>#VALUE!</v>
      </c>
      <c r="P77" s="43">
        <f t="shared" si="25"/>
      </c>
      <c r="Q77" s="43" t="e">
        <f t="shared" si="17"/>
        <v>#VALUE!</v>
      </c>
      <c r="R77" s="44">
        <f t="shared" si="26"/>
      </c>
    </row>
    <row r="78" spans="1:18" ht="12.75">
      <c r="A78" s="31"/>
      <c r="B78" s="55"/>
      <c r="C78" s="55"/>
      <c r="D78" s="55"/>
      <c r="E78" s="65"/>
      <c r="F78" s="65"/>
      <c r="G78" s="55"/>
      <c r="H78" s="55"/>
      <c r="I78" s="33" t="str">
        <f t="shared" si="10"/>
        <v>JO43DC</v>
      </c>
      <c r="J78" s="33">
        <f t="shared" si="11"/>
        <v>8.25</v>
      </c>
      <c r="K78" s="33">
        <f t="shared" si="12"/>
        <v>53.083333333333336</v>
      </c>
      <c r="L78" s="33">
        <f t="shared" si="13"/>
      </c>
      <c r="M78" s="33" t="e">
        <f t="shared" si="14"/>
        <v>#VALUE!</v>
      </c>
      <c r="N78" s="33" t="e">
        <f t="shared" si="15"/>
        <v>#VALUE!</v>
      </c>
      <c r="O78" s="34" t="e">
        <f t="shared" si="16"/>
        <v>#VALUE!</v>
      </c>
      <c r="P78" s="43">
        <f t="shared" si="25"/>
      </c>
      <c r="Q78" s="43" t="e">
        <f t="shared" si="17"/>
        <v>#VALUE!</v>
      </c>
      <c r="R78" s="44">
        <f t="shared" si="26"/>
      </c>
    </row>
    <row r="79" spans="1:18" ht="12.75">
      <c r="A79" s="31"/>
      <c r="B79" s="55"/>
      <c r="C79" s="55"/>
      <c r="D79" s="55"/>
      <c r="E79" s="65"/>
      <c r="F79" s="65"/>
      <c r="G79" s="55"/>
      <c r="H79" s="55"/>
      <c r="I79" s="33" t="str">
        <f t="shared" si="10"/>
        <v>JO43DC</v>
      </c>
      <c r="J79" s="33">
        <f t="shared" si="11"/>
        <v>8.25</v>
      </c>
      <c r="K79" s="33">
        <f t="shared" si="12"/>
        <v>53.083333333333336</v>
      </c>
      <c r="L79" s="33">
        <f t="shared" si="13"/>
      </c>
      <c r="M79" s="33" t="e">
        <f t="shared" si="14"/>
        <v>#VALUE!</v>
      </c>
      <c r="N79" s="33" t="e">
        <f t="shared" si="15"/>
        <v>#VALUE!</v>
      </c>
      <c r="O79" s="34" t="e">
        <f t="shared" si="16"/>
        <v>#VALUE!</v>
      </c>
      <c r="P79" s="43">
        <f t="shared" si="25"/>
      </c>
      <c r="Q79" s="43" t="e">
        <f t="shared" si="17"/>
        <v>#VALUE!</v>
      </c>
      <c r="R79" s="44">
        <f t="shared" si="26"/>
      </c>
    </row>
    <row r="80" spans="1:18" ht="12.75">
      <c r="A80" s="31"/>
      <c r="B80" s="55"/>
      <c r="C80" s="55"/>
      <c r="D80" s="55"/>
      <c r="E80" s="65"/>
      <c r="F80" s="65"/>
      <c r="G80" s="55"/>
      <c r="H80" s="55"/>
      <c r="I80" s="33" t="str">
        <f t="shared" si="10"/>
        <v>JO43DC</v>
      </c>
      <c r="J80" s="33">
        <f t="shared" si="11"/>
        <v>8.25</v>
      </c>
      <c r="K80" s="33">
        <f t="shared" si="12"/>
        <v>53.083333333333336</v>
      </c>
      <c r="L80" s="33">
        <f t="shared" si="13"/>
      </c>
      <c r="M80" s="33" t="e">
        <f t="shared" si="14"/>
        <v>#VALUE!</v>
      </c>
      <c r="N80" s="33" t="e">
        <f t="shared" si="15"/>
        <v>#VALUE!</v>
      </c>
      <c r="O80" s="34" t="e">
        <f t="shared" si="16"/>
        <v>#VALUE!</v>
      </c>
      <c r="P80" s="43">
        <f t="shared" si="25"/>
      </c>
      <c r="Q80" s="43" t="e">
        <f t="shared" si="17"/>
        <v>#VALUE!</v>
      </c>
      <c r="R80" s="44">
        <f t="shared" si="26"/>
      </c>
    </row>
    <row r="81" spans="1:18" ht="12.75">
      <c r="A81" s="31"/>
      <c r="B81" s="55"/>
      <c r="C81" s="55"/>
      <c r="D81" s="55"/>
      <c r="E81" s="65"/>
      <c r="F81" s="65"/>
      <c r="G81" s="55"/>
      <c r="H81" s="55"/>
      <c r="I81" s="33" t="str">
        <f t="shared" si="10"/>
        <v>JO43DC</v>
      </c>
      <c r="J81" s="33">
        <f t="shared" si="11"/>
        <v>8.25</v>
      </c>
      <c r="K81" s="33">
        <f t="shared" si="12"/>
        <v>53.083333333333336</v>
      </c>
      <c r="L81" s="33">
        <f t="shared" si="13"/>
      </c>
      <c r="M81" s="33" t="e">
        <f t="shared" si="14"/>
        <v>#VALUE!</v>
      </c>
      <c r="N81" s="33" t="e">
        <f t="shared" si="15"/>
        <v>#VALUE!</v>
      </c>
      <c r="O81" s="34" t="e">
        <f t="shared" si="16"/>
        <v>#VALUE!</v>
      </c>
      <c r="P81" s="43">
        <f t="shared" si="25"/>
      </c>
      <c r="Q81" s="43" t="e">
        <f t="shared" si="17"/>
        <v>#VALUE!</v>
      </c>
      <c r="R81" s="44">
        <f t="shared" si="26"/>
      </c>
    </row>
    <row r="82" spans="1:18" ht="12.75">
      <c r="A82" s="31"/>
      <c r="B82" s="55"/>
      <c r="C82" s="55"/>
      <c r="D82" s="55"/>
      <c r="E82" s="65"/>
      <c r="F82" s="65"/>
      <c r="G82" s="55"/>
      <c r="H82" s="55"/>
      <c r="I82" s="33" t="str">
        <f t="shared" si="10"/>
        <v>JO43DC</v>
      </c>
      <c r="J82" s="33">
        <f t="shared" si="11"/>
        <v>8.25</v>
      </c>
      <c r="K82" s="33">
        <f t="shared" si="12"/>
        <v>53.083333333333336</v>
      </c>
      <c r="L82" s="33">
        <f t="shared" si="13"/>
      </c>
      <c r="M82" s="33" t="e">
        <f t="shared" si="14"/>
        <v>#VALUE!</v>
      </c>
      <c r="N82" s="33" t="e">
        <f t="shared" si="15"/>
        <v>#VALUE!</v>
      </c>
      <c r="O82" s="34" t="e">
        <f t="shared" si="16"/>
        <v>#VALUE!</v>
      </c>
      <c r="P82" s="43">
        <f t="shared" si="25"/>
      </c>
      <c r="Q82" s="43" t="e">
        <f t="shared" si="17"/>
        <v>#VALUE!</v>
      </c>
      <c r="R82" s="44">
        <f t="shared" si="26"/>
      </c>
    </row>
    <row r="83" spans="1:18" ht="12.75">
      <c r="A83" s="31"/>
      <c r="B83" s="55"/>
      <c r="C83" s="55"/>
      <c r="D83" s="55"/>
      <c r="E83" s="65"/>
      <c r="F83" s="65"/>
      <c r="G83" s="55"/>
      <c r="H83" s="55"/>
      <c r="I83" s="33" t="str">
        <f t="shared" si="10"/>
        <v>JO43DC</v>
      </c>
      <c r="J83" s="33">
        <f t="shared" si="11"/>
        <v>8.25</v>
      </c>
      <c r="K83" s="33">
        <f t="shared" si="12"/>
        <v>53.083333333333336</v>
      </c>
      <c r="L83" s="33">
        <f t="shared" si="13"/>
      </c>
      <c r="M83" s="33" t="e">
        <f t="shared" si="14"/>
        <v>#VALUE!</v>
      </c>
      <c r="N83" s="33" t="e">
        <f t="shared" si="15"/>
        <v>#VALUE!</v>
      </c>
      <c r="O83" s="34" t="e">
        <f t="shared" si="16"/>
        <v>#VALUE!</v>
      </c>
      <c r="P83" s="43">
        <f t="shared" si="25"/>
      </c>
      <c r="Q83" s="43" t="e">
        <f t="shared" si="17"/>
        <v>#VALUE!</v>
      </c>
      <c r="R83" s="44">
        <f t="shared" si="26"/>
      </c>
    </row>
    <row r="84" spans="1:18" ht="12.75">
      <c r="A84" s="31"/>
      <c r="B84" s="55"/>
      <c r="C84" s="55"/>
      <c r="D84" s="55"/>
      <c r="E84" s="65"/>
      <c r="F84" s="65"/>
      <c r="G84" s="55"/>
      <c r="H84" s="55"/>
      <c r="I84" s="33" t="str">
        <f t="shared" si="10"/>
        <v>JO43DC</v>
      </c>
      <c r="J84" s="33">
        <f t="shared" si="11"/>
        <v>8.25</v>
      </c>
      <c r="K84" s="33">
        <f t="shared" si="12"/>
        <v>53.083333333333336</v>
      </c>
      <c r="L84" s="33">
        <f t="shared" si="13"/>
      </c>
      <c r="M84" s="33" t="e">
        <f t="shared" si="14"/>
        <v>#VALUE!</v>
      </c>
      <c r="N84" s="33" t="e">
        <f t="shared" si="15"/>
        <v>#VALUE!</v>
      </c>
      <c r="O84" s="34" t="e">
        <f t="shared" si="16"/>
        <v>#VALUE!</v>
      </c>
      <c r="P84" s="43">
        <f t="shared" si="25"/>
      </c>
      <c r="Q84" s="43" t="e">
        <f t="shared" si="17"/>
        <v>#VALUE!</v>
      </c>
      <c r="R84" s="44">
        <f t="shared" si="26"/>
      </c>
    </row>
    <row r="85" spans="1:18" ht="12.75">
      <c r="A85" s="31"/>
      <c r="B85" s="55"/>
      <c r="C85" s="55"/>
      <c r="D85" s="55"/>
      <c r="E85" s="65"/>
      <c r="F85" s="65"/>
      <c r="G85" s="55"/>
      <c r="H85" s="55"/>
      <c r="I85" s="33" t="str">
        <f t="shared" si="10"/>
        <v>JO43DC</v>
      </c>
      <c r="J85" s="33">
        <f t="shared" si="11"/>
        <v>8.25</v>
      </c>
      <c r="K85" s="33">
        <f t="shared" si="12"/>
        <v>53.083333333333336</v>
      </c>
      <c r="L85" s="33">
        <f t="shared" si="13"/>
      </c>
      <c r="M85" s="33" t="e">
        <f t="shared" si="14"/>
        <v>#VALUE!</v>
      </c>
      <c r="N85" s="33" t="e">
        <f t="shared" si="15"/>
        <v>#VALUE!</v>
      </c>
      <c r="O85" s="34" t="e">
        <f t="shared" si="16"/>
        <v>#VALUE!</v>
      </c>
      <c r="P85" s="43">
        <f t="shared" si="25"/>
      </c>
      <c r="Q85" s="43" t="e">
        <f t="shared" si="17"/>
        <v>#VALUE!</v>
      </c>
      <c r="R85" s="44">
        <f t="shared" si="26"/>
      </c>
    </row>
    <row r="86" spans="1:18" ht="13.5" thickBot="1">
      <c r="A86" s="35"/>
      <c r="B86" s="58"/>
      <c r="C86" s="58"/>
      <c r="D86" s="58"/>
      <c r="E86" s="66"/>
      <c r="F86" s="66"/>
      <c r="G86" s="58"/>
      <c r="H86" s="58"/>
      <c r="I86" s="37" t="str">
        <f t="shared" si="10"/>
        <v>JO43DC</v>
      </c>
      <c r="J86" s="37">
        <f t="shared" si="11"/>
        <v>8.25</v>
      </c>
      <c r="K86" s="37">
        <f t="shared" si="12"/>
        <v>53.083333333333336</v>
      </c>
      <c r="L86" s="37">
        <f t="shared" si="13"/>
      </c>
      <c r="M86" s="37" t="e">
        <f t="shared" si="14"/>
        <v>#VALUE!</v>
      </c>
      <c r="N86" s="37" t="e">
        <f t="shared" si="15"/>
        <v>#VALUE!</v>
      </c>
      <c r="O86" s="38" t="e">
        <f t="shared" si="16"/>
        <v>#VALUE!</v>
      </c>
      <c r="P86" s="45">
        <f t="shared" si="25"/>
      </c>
      <c r="Q86" s="45" t="e">
        <f t="shared" si="17"/>
        <v>#VALUE!</v>
      </c>
      <c r="R86" s="46">
        <f t="shared" si="26"/>
      </c>
    </row>
  </sheetData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Braun DJ5AM</dc:creator>
  <cp:keywords/>
  <dc:description/>
  <cp:lastModifiedBy> Peter</cp:lastModifiedBy>
  <cp:lastPrinted>2005-06-30T10:33:51Z</cp:lastPrinted>
  <dcterms:created xsi:type="dcterms:W3CDTF">2003-11-29T13:41:35Z</dcterms:created>
  <dcterms:modified xsi:type="dcterms:W3CDTF">2007-02-07T09:38:13Z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-752634633</vt:i4>
  </property>
  <property fmtid="{D5CDD505-2E9C-101B-9397-08002B2CF9AE}" pid="3" name="_EmailSubject">
    <vt:lpwstr>baken.xls</vt:lpwstr>
  </property>
  <property fmtid="{D5CDD505-2E9C-101B-9397-08002B2CF9AE}" pid="4" name="_AuthorEmail">
    <vt:lpwstr>cq@dl8bdu.de</vt:lpwstr>
  </property>
  <property fmtid="{D5CDD505-2E9C-101B-9397-08002B2CF9AE}" pid="5" name="_AuthorEmailDisplayName">
    <vt:lpwstr>Klaus Müller</vt:lpwstr>
  </property>
  <property fmtid="{D5CDD505-2E9C-101B-9397-08002B2CF9AE}" pid="6" name="_ReviewingToolsShownOnce">
    <vt:lpwstr/>
  </property>
</Properties>
</file>